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red\Dropbox\"/>
    </mc:Choice>
  </mc:AlternateContent>
  <bookViews>
    <workbookView xWindow="0" yWindow="0" windowWidth="25605" windowHeight="17475" tabRatio="831"/>
  </bookViews>
  <sheets>
    <sheet name="Instructions" sheetId="2" r:id="rId1"/>
    <sheet name="Landscape layout" sheetId="7" r:id="rId2"/>
    <sheet name="Plant water demand factors" sheetId="6" r:id="rId3"/>
    <sheet name="Prescott, AZ" sheetId="3" r:id="rId4"/>
    <sheet name="Method 2" sheetId="4" r:id="rId5"/>
    <sheet name="References" sheetId="5" r:id="rId6"/>
    <sheet name="Prescott, AZ (Alternate method)" sheetId="1" r:id="rId7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 l="1"/>
  <c r="F10" i="3"/>
  <c r="E3" i="1"/>
  <c r="E4" i="1"/>
  <c r="E5" i="1"/>
  <c r="E6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C20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E3" i="3"/>
  <c r="E4" i="3"/>
  <c r="E5" i="3"/>
  <c r="E6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C21" i="1"/>
  <c r="C10" i="1"/>
  <c r="C11" i="1"/>
  <c r="F11" i="1"/>
  <c r="C12" i="1"/>
  <c r="F12" i="1"/>
  <c r="C13" i="1"/>
  <c r="F13" i="1"/>
  <c r="C14" i="1"/>
  <c r="F14" i="1"/>
  <c r="C15" i="1"/>
  <c r="F15" i="1"/>
  <c r="C16" i="1"/>
  <c r="F16" i="1"/>
  <c r="C17" i="1"/>
  <c r="F17" i="1"/>
  <c r="C18" i="1"/>
  <c r="F18" i="1"/>
  <c r="C19" i="1"/>
  <c r="F19" i="1"/>
  <c r="C20" i="1"/>
  <c r="F20" i="1"/>
  <c r="G21" i="1"/>
  <c r="G20" i="1"/>
  <c r="G19" i="1"/>
  <c r="G18" i="1"/>
  <c r="G17" i="1"/>
  <c r="G16" i="1"/>
  <c r="G15" i="1"/>
  <c r="G14" i="1"/>
  <c r="G13" i="1"/>
  <c r="G12" i="1"/>
  <c r="G11" i="1"/>
  <c r="G10" i="1"/>
  <c r="F21" i="1"/>
  <c r="C22" i="1"/>
  <c r="B22" i="1"/>
  <c r="B17" i="4"/>
  <c r="B18" i="4"/>
  <c r="C10" i="3"/>
  <c r="C11" i="3"/>
  <c r="F11" i="3"/>
  <c r="C12" i="3"/>
  <c r="F12" i="3"/>
  <c r="C13" i="3"/>
  <c r="F13" i="3"/>
  <c r="C14" i="3"/>
  <c r="F14" i="3"/>
  <c r="C15" i="3"/>
  <c r="F15" i="3"/>
  <c r="C16" i="3"/>
  <c r="F16" i="3"/>
  <c r="C17" i="3"/>
  <c r="F17" i="3"/>
  <c r="C18" i="3"/>
  <c r="F18" i="3"/>
  <c r="C19" i="3"/>
  <c r="F19" i="3"/>
  <c r="C20" i="3"/>
  <c r="F20" i="3"/>
  <c r="C21" i="3"/>
  <c r="F21" i="3"/>
  <c r="D22" i="3"/>
  <c r="B22" i="3"/>
  <c r="G12" i="3"/>
  <c r="G13" i="3"/>
  <c r="G14" i="3"/>
  <c r="G15" i="3"/>
  <c r="G16" i="3"/>
  <c r="G17" i="3"/>
  <c r="G18" i="3"/>
  <c r="G19" i="3"/>
  <c r="G20" i="3"/>
  <c r="G21" i="3"/>
  <c r="G11" i="3"/>
  <c r="G10" i="3"/>
  <c r="G22" i="3"/>
  <c r="G22" i="1"/>
  <c r="D17" i="4"/>
  <c r="C22" i="3"/>
</calcChain>
</file>

<file path=xl/sharedStrings.xml><?xml version="1.0" encoding="utf-8"?>
<sst xmlns="http://schemas.openxmlformats.org/spreadsheetml/2006/main" count="350" uniqueCount="301">
  <si>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</si>
  <si>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</si>
  <si>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</si>
  <si>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</si>
  <si>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</si>
  <si>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</si>
  <si>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</si>
  <si>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</si>
  <si>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</si>
  <si>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</si>
  <si>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</si>
  <si>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</si>
  <si>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</si>
  <si>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Low Demand</t>
  </si>
  <si>
    <t>Med Demand</t>
  </si>
  <si>
    <t>High Demand</t>
  </si>
  <si>
    <t>Plants</t>
  </si>
  <si>
    <t>Water Demand, Gal/month</t>
  </si>
  <si>
    <t>Year total</t>
  </si>
  <si>
    <t>Runoff coeff.</t>
  </si>
  <si>
    <t>Water yield, gal</t>
  </si>
  <si>
    <t>Rainwater yield, Gal/month</t>
  </si>
  <si>
    <t>Water Budget spreadsheet for Prescott, AZ.  Enter your data in yellow cells with red text</t>
  </si>
  <si>
    <t xml:space="preserve">  &lt;== Critical month</t>
  </si>
  <si>
    <t>Average Rainfall, in</t>
  </si>
  <si>
    <t>http://www.cwagaz.org/images/Reports/RefLib/RWH-Landscape.pdf</t>
  </si>
  <si>
    <t>http://wcatlas.iwmi.org/</t>
  </si>
  <si>
    <t>Demand fact.</t>
  </si>
  <si>
    <t>(1) Estimating Rainwater yield, Gal/month</t>
  </si>
  <si>
    <t>(2) Estimating Landscape Water Demand, Gal/month</t>
  </si>
  <si>
    <t>The driest month is June.  Data for June are shown in red-bold text.</t>
  </si>
  <si>
    <t>Storage Capacity, gal</t>
  </si>
  <si>
    <t>Roof Collection area, sq. ft.</t>
  </si>
  <si>
    <t>Native plants</t>
  </si>
  <si>
    <t>ETo stands for Evapotranspiration</t>
  </si>
  <si>
    <t>Annual</t>
  </si>
  <si>
    <t>a)  Relative water demand (native, low, med or high) for your plants and the area for each category in sq. ft.</t>
  </si>
  <si>
    <t>b)  If you use rainwater harvesting, the collection area in sq. ft., the storage capacity in gal. and the runoff coefficient</t>
  </si>
  <si>
    <t>ETo, in/mo.</t>
  </si>
  <si>
    <t>Area, sq. ft.</t>
  </si>
  <si>
    <t xml:space="preserve"> (Typically 0.95 for metal or ceramic roof and  0.9 for asphalt roof)</t>
  </si>
  <si>
    <t>Storage Capacity, gal.</t>
  </si>
  <si>
    <t>Landscape Demand, gal.</t>
  </si>
  <si>
    <t>Landscape Demand, gal</t>
  </si>
  <si>
    <t>Water yield, gal.</t>
  </si>
  <si>
    <t>Average Rainfall, in.</t>
  </si>
  <si>
    <t>Water Deficit, gal.</t>
  </si>
  <si>
    <t>References:</t>
  </si>
  <si>
    <t>Harvesting Rainwater for Landscape Use</t>
  </si>
  <si>
    <t>Yavapai Gardener (blog)</t>
  </si>
  <si>
    <t>Arizona Native Plant Society, Prescott Chapter</t>
  </si>
  <si>
    <t>Low Water Use Drought Tolerant Plant List</t>
  </si>
  <si>
    <t>Arizona Department of Water Resources</t>
  </si>
  <si>
    <t>City of Prescott Water Smart</t>
  </si>
  <si>
    <t>RAINXCHANGE™ DESIGN CALCULATOR</t>
  </si>
  <si>
    <t>Rainwater Storage, gal.</t>
  </si>
  <si>
    <t>http://www.azwater.gov/AzDWR/WaterManagement/AMAs/documents/PRAMAPLANTLIST_000.pdf</t>
  </si>
  <si>
    <r>
      <t xml:space="preserve">We suggest you </t>
    </r>
    <r>
      <rPr>
        <b/>
        <sz val="12"/>
        <color theme="1"/>
        <rFont val="Calibri"/>
        <family val="2"/>
        <scheme val="minor"/>
      </rPr>
      <t>mulch</t>
    </r>
    <r>
      <rPr>
        <sz val="12"/>
        <color theme="1"/>
        <rFont val="Calibri"/>
        <family val="2"/>
        <scheme val="minor"/>
      </rPr>
      <t xml:space="preserve"> planted areas to slow runoff and evaporation, keep the soil cool and reduce weed growth.</t>
    </r>
  </si>
  <si>
    <t>c)  For "Method 2" enter monthly water use for 12 typical months.</t>
  </si>
  <si>
    <r>
      <t>Note: this is "Method 2" from "</t>
    </r>
    <r>
      <rPr>
        <i/>
        <sz val="12"/>
        <color theme="1"/>
        <rFont val="Calibri"/>
        <family val="2"/>
        <scheme val="minor"/>
      </rPr>
      <t>Harvesting Rainwater for Landscape Use</t>
    </r>
    <r>
      <rPr>
        <sz val="12"/>
        <color theme="1"/>
        <rFont val="Calibri"/>
        <family val="2"/>
        <scheme val="minor"/>
      </rPr>
      <t>" which uses Nov-Jan water use as an estimate of  indoor water consumption.</t>
    </r>
  </si>
  <si>
    <t>EPA Water Budget Data Finder tool https://www.epa.gov/watersense/water-budget-data-finder</t>
  </si>
  <si>
    <t>Website above is linked from</t>
  </si>
  <si>
    <t>General Landscape Irrigation Guidelines</t>
  </si>
  <si>
    <t>Booklet from Univ. of Arizona Cooperative Extension Service</t>
  </si>
  <si>
    <t>Booklet from Arizona Dept. of Water Resources, Prescott Active Management Area</t>
  </si>
  <si>
    <t>Booklet from Univ. of Arizona Cooperative Extension Service, Yavapai County</t>
  </si>
  <si>
    <t>EPA Water Budget Data Finder, includes links to World Water and Climate Atlas, a project of the International Water Management Institute (IWMI)</t>
  </si>
  <si>
    <t>IWMI World Water and Climate Atlas</t>
  </si>
  <si>
    <t xml:space="preserve">For more information, see </t>
  </si>
  <si>
    <t>Instructions for this spreadsheet:</t>
  </si>
  <si>
    <r>
      <t xml:space="preserve">Data source:  </t>
    </r>
    <r>
      <rPr>
        <b/>
        <i/>
        <sz val="12"/>
        <color theme="1"/>
        <rFont val="Calibri"/>
        <family val="2"/>
        <scheme val="minor"/>
      </rPr>
      <t>Low Water Use Drought Tolerant Plant List</t>
    </r>
  </si>
  <si>
    <t>tree:  Western Hackberry (Celtis reticulata)</t>
  </si>
  <si>
    <t>tree:  Desert Willow (Chilopsis linearis)</t>
  </si>
  <si>
    <t>tree:  Alligator Juniper (Juniperus deppeana)</t>
  </si>
  <si>
    <t>tree:  One-seed Juniper (Juniperus monosperma)</t>
  </si>
  <si>
    <t>tree:  Utah Juniper (Juniperus osteosperma)</t>
  </si>
  <si>
    <t>tree:  Rocky Mountain Juniper (Juniperus scopulorum)</t>
  </si>
  <si>
    <t>tree:  Arizona White Oak (Quercus arizonica)</t>
  </si>
  <si>
    <t>tree:  Emory Oak (Quercus emoryi)</t>
  </si>
  <si>
    <t>tree:  Gambel Oa (Quercus gambelii)k</t>
  </si>
  <si>
    <t>tree:  Chinese Elm (Ulmus parvifolia)</t>
  </si>
  <si>
    <t>tree:  Silk Tree, Mimos (Albizia julibrissin)a</t>
  </si>
  <si>
    <t>tree:  Incense Cedar (Calocedrus decurrens)</t>
  </si>
  <si>
    <t>tree:  Atlas Cedar (Cedrus atlantica)</t>
  </si>
  <si>
    <t>tree:  Deodar Cedar (Cedrus deodara)</t>
  </si>
  <si>
    <t>tree:  Common Hackberry (Celtis occidentalis)</t>
  </si>
  <si>
    <t>tree:  Chitalpa (Chitalpa tashkentensis)</t>
  </si>
  <si>
    <t>tree:  Arizona Cypress (Cupressus arizonica)</t>
  </si>
  <si>
    <t>tree:  Arizona Walnut (Juglans major)</t>
  </si>
  <si>
    <t>tree:  Hillspire Juniper (Juniperus virginiana ‘Cupressifolia’)</t>
  </si>
  <si>
    <t>tree:  Black Hills Spruce (Picea densata)</t>
  </si>
  <si>
    <t>tree:  Bristlecone Pine (Pinus aristata)</t>
  </si>
  <si>
    <t>tree:  Pinyon Pine (Pinus edulis)</t>
  </si>
  <si>
    <t>tree:  Bosnian Pine (Pinus heldreichii)</t>
  </si>
  <si>
    <t>tree:  Ponderosa Pine (Pinus ponderosa)</t>
  </si>
  <si>
    <t>tree:  Scotch or Scots Pine (Pinus sylvestris)</t>
  </si>
  <si>
    <t>tree:  Chinese Pistache (Pistacia chinensis)</t>
  </si>
  <si>
    <t>tree:  Bitter Cherry (Prunus emarginata)</t>
  </si>
  <si>
    <t>tree:  Western Chokecherry (Prunus virginiana demissa)</t>
  </si>
  <si>
    <t>tree:  Texas Red Oak (Quercus buckleyi)</t>
  </si>
  <si>
    <t>tree:  Southern Live Oak (Quercus virginiana)</t>
  </si>
  <si>
    <t>tree:  Staghorn Sumac (Rhus typhina)</t>
  </si>
  <si>
    <t>tree:  Locust (Robinia ambigua)</t>
  </si>
  <si>
    <t>tree:  Black Locust (Robinia pseudoacacia)</t>
  </si>
  <si>
    <t>tree:  Japanese Pagoda Tree (Sophora japonica)</t>
  </si>
  <si>
    <t>shrub:  Century Plant (Agave parryi)</t>
  </si>
  <si>
    <t>shrub:  Fringed Sage (Artemisia frigida)</t>
  </si>
  <si>
    <t>shrub:  Prairie Sage (Artemisia ludoviciana)</t>
  </si>
  <si>
    <t>shrub:  Powis Castle (Artemisia 'Powis Castle')</t>
  </si>
  <si>
    <t>shrub:  Big Sagebrush (Artemisia tridentata)</t>
  </si>
  <si>
    <t>shrub:  Four-wing Saltbush (Atriplex canescens)</t>
  </si>
  <si>
    <t>shrub:  Bird of Paradise (Caesalpinia gilliesii)</t>
  </si>
  <si>
    <t>shrub:  Siberian Peashrub (Caragana arborescens)</t>
  </si>
  <si>
    <t>shrub:  Fendler’s Buckbrush (Ceanothus fendleri)</t>
  </si>
  <si>
    <t>shrub:  Desert Ceanothus, Mojave Buckbrush (Ceanothus greggii)</t>
  </si>
  <si>
    <t>shrub:  Deer Brush (Ceanothus integerrimus)</t>
  </si>
  <si>
    <t>shrub:  Birch Leaf Mountain Mahogany (Cercocarpus betuloides)</t>
  </si>
  <si>
    <t>shrub:  Curl-leaf Mountain Mahogany (Cercocarpus ledifolius)</t>
  </si>
  <si>
    <t>shrub:  Mountain Mahogany (Cercocarpus montanus)</t>
  </si>
  <si>
    <t>shrub:  Fernbush (Chamaebatiaria millefolium)</t>
  </si>
  <si>
    <t>shrub:  Gray Rabbit Brush (Chrysothamnus nauseosus)</t>
  </si>
  <si>
    <t>shrub:  Sotol, Desert Spoon (Dasylirion wheeleri)</t>
  </si>
  <si>
    <t>shrub:  Silverberry (Elaegnus pungens)</t>
  </si>
  <si>
    <t>shrub:  Mormon Tea (Ephedra viridis)</t>
  </si>
  <si>
    <t>shrub:  Turpentine Brush (Ericameria laricifolia)</t>
  </si>
  <si>
    <t>shrub:  Apache Plume (Fallugia paradoxa)</t>
  </si>
  <si>
    <t>shrub:  Winterfat (Krascheninnikovia lanata) (Ceratoides lanata)</t>
  </si>
  <si>
    <t>shrub:  Wright’s Silk Tassel (Garrya wrightii)</t>
  </si>
  <si>
    <t>shrub:  Red Yucca (Hesperaloe parviflora)</t>
  </si>
  <si>
    <t>shrub:  Osage Orang (Maclura pomifera)e</t>
  </si>
  <si>
    <t>shrub:  Fremont Barberry (Mahonia fremontii)</t>
  </si>
  <si>
    <t>shrub:  Beargrass (Nolina microcarpa)</t>
  </si>
  <si>
    <t>shrub:  Prickly Pear, Chollas (1 Opuntia spp.)</t>
  </si>
  <si>
    <t>shrub:  Cliffrose (Purshia mexicana) (Cowania mexicana)</t>
  </si>
  <si>
    <t>shrub:  Scrub Live Oak (Quercus turbinella)</t>
  </si>
  <si>
    <t>shrub:  California Buckthorn (Rhamnus californica)</t>
  </si>
  <si>
    <t>shrub:  Hollyleaf Buckthorn (Rhamnus crocea)</t>
  </si>
  <si>
    <t>shrub:  Gro-low, Fragrant Sumac (Rhus aromatica)</t>
  </si>
  <si>
    <t>shrub:  Smooth Sumac (Rhus glabra)</t>
  </si>
  <si>
    <t>shrub:  Three Leaf Sumac (Rhus trilobata)</t>
  </si>
  <si>
    <t>shrub:  New Mexico Locust (Robinia neomexicana)</t>
  </si>
  <si>
    <t>shrub:  Spanish Broom (Spartium junceum)</t>
  </si>
  <si>
    <t>shrub:  Yucca (Yucca spp.)</t>
  </si>
  <si>
    <t>shrub:  Serviceberry (Amelanchier laevis)</t>
  </si>
  <si>
    <t>shrub:  Utah Serviceberry (Amelanchier utahensis)</t>
  </si>
  <si>
    <t>shrub:  False Indigo (Amorpha fruticosa)</t>
  </si>
  <si>
    <t>shrub:  Butterfly Bush (Buddleia davidii)</t>
  </si>
  <si>
    <t>shrub:  Blue Mist (Caryopteris x clandonensis)</t>
  </si>
  <si>
    <t>shrub:  Flowering Quince (Chaenomeles speciosa)</t>
  </si>
  <si>
    <t>shrub:  Gray Cotoneaster (Cotoneaster glaucophyllus)</t>
  </si>
  <si>
    <t>shrub:  Rock Cotoneaster (Cotoneaster horizontalis)</t>
  </si>
  <si>
    <t>shrub:  Parney Cotoneaster (Cotoneaster lacteus)</t>
  </si>
  <si>
    <t>shrub:   Little-leaf Cotoneaster, Rockspray Cotoneaster (Cotoneaster microphyllus)</t>
  </si>
  <si>
    <t>shrub:  Desert Olive (Forestiera neomexicana)</t>
  </si>
  <si>
    <t>shrub:  Forsythia (Forsythia x intermedia)</t>
  </si>
  <si>
    <t>shrub:  Mountain Spray (Holodiscus dumosus)</t>
  </si>
  <si>
    <t>shrub:  Juniper Shrubs (Juniperus spp.)</t>
  </si>
  <si>
    <t>shrub:  Tatarian Honeysuckle (Lonicera tatarica)</t>
  </si>
  <si>
    <t>shrub:  Oregon Grape (Mahonia aquifolium)</t>
  </si>
  <si>
    <t>shrub:  Little-Leaf Mock Orange (Philadelphus microphyllus)</t>
  </si>
  <si>
    <t>shrub:  Mountain Ninebark (Physocarpus monogynus)</t>
  </si>
  <si>
    <t>shrub:  Shrubby Cinquefoil (Potentilla fruticosa)</t>
  </si>
  <si>
    <t>shrub:  Western Sand Cherry (Prunus pumila v. besseyi)</t>
  </si>
  <si>
    <t>shrub:  Nanking Cherry (Prunus tomentosa)</t>
  </si>
  <si>
    <t>shrub:  Firethorn (Pyracantha spp.)</t>
  </si>
  <si>
    <t>shrub:  Rugosa Rose (Rosa rugosa)</t>
  </si>
  <si>
    <t>shrub:  Autumn Sage (Salvia greggii)</t>
  </si>
  <si>
    <t>shrub:  Gray Santolina, Lavender Cotton (Santolina chamaecyparissus)</t>
  </si>
  <si>
    <t>shrub:  Winter Jasmine (Jasminum nudiflorum)</t>
  </si>
  <si>
    <t>vine:  Creeping Oregon Grape (Mahonia repens)</t>
  </si>
  <si>
    <t>ground cover:  Lowfast Cotoneaster (Cotoneaster dammeri)</t>
  </si>
  <si>
    <t>ground cover:  Blue Chip Juniper (Juniperus horizontalis)</t>
  </si>
  <si>
    <t>ground cover:  Buffalo Juniper (Juniperus sabina)</t>
  </si>
  <si>
    <t>ground cover:  Germander (Teucrium chamaedrys 'prostratum')</t>
  </si>
  <si>
    <t>ground cover:  Creeping Thyme (Thymus praecox arcticus)</t>
  </si>
  <si>
    <t>perennials:  Blue Flax (Linum lewisii)</t>
  </si>
  <si>
    <t>perennials:  White-Tufted Evening Primrose (Oenothera caespitosa)</t>
  </si>
  <si>
    <t>perennials:  Mexican Evening Primrose (Oenothera speciosa) (Oenothera berlandieri)</t>
  </si>
  <si>
    <t>perennials:  Penstemon (Penstemon spp.)</t>
  </si>
  <si>
    <t>perennials:  Russian Sage (Perovskia atriplicifolia)</t>
  </si>
  <si>
    <t>perennials:  Angelita Daisy (Tetraneuris acaulis) (Hymenoxys acaulis)</t>
  </si>
  <si>
    <t>perennials:  Verbena (Verbena rigida)</t>
  </si>
  <si>
    <t>perennials:  Desert Zinnia (Zinnia grandiflora)</t>
  </si>
  <si>
    <t>perennials:  White Yarrow (Achillea millefolium)</t>
  </si>
  <si>
    <t>perennials:  Texas Hummingbird Mint (Agastache cana)</t>
  </si>
  <si>
    <t>perennials:  Butterfly Weed (Asclepias tuberosa)</t>
  </si>
  <si>
    <t>perennials:  Desert Marigold (Baileya multiradiata)</t>
  </si>
  <si>
    <t>perennials:  Chocolate Flower (Berlandiera lyrata)</t>
  </si>
  <si>
    <t>perennials:  Coreopsis, Tickseed (Coreopsis grandiflora)</t>
  </si>
  <si>
    <t>perennials:  Plains Coreopsis, Golden Coreopsis (Coreopsis tinctoria)</t>
  </si>
  <si>
    <t>perennials:  Jimsonweed, Sacred Datur (Datura wrightii metaloides)a</t>
  </si>
  <si>
    <t>perennials:  Buckwheat (Eriogonum spp.)</t>
  </si>
  <si>
    <t>perennials:  California Poppy (Eschscholzia californica)</t>
  </si>
  <si>
    <t>perennials:  Blanket Flower (Gaillardia grandiflor)</t>
  </si>
  <si>
    <t>perennials:  Sunrose (Helianthemum nummularium)</t>
  </si>
  <si>
    <t>perennials:  Showy Goldeneye (Heliomeris multiflora)</t>
  </si>
  <si>
    <t>perennials:  Bearded Iri ()Iris germanica s</t>
  </si>
  <si>
    <t>perennials:  Red Hot Poker (Kniphofia uvaria)</t>
  </si>
  <si>
    <t>perennials:  Blackfoot Daisy (Melampodium leucanthum)</t>
  </si>
  <si>
    <t>perennials:  Germander (Teucrium chamaedrys)</t>
  </si>
  <si>
    <r>
      <t xml:space="preserve">Low water demand plants:  </t>
    </r>
    <r>
      <rPr>
        <sz val="12"/>
        <color theme="1"/>
        <rFont val="Calibri"/>
        <family val="2"/>
        <scheme val="minor"/>
      </rPr>
      <t>Water demand 5-8"/year or 0.33 gal/month/sq.ft.</t>
    </r>
  </si>
  <si>
    <r>
      <t xml:space="preserve">Native or very low water demand plants:  </t>
    </r>
    <r>
      <rPr>
        <sz val="12"/>
        <color theme="1"/>
        <rFont val="Calibri"/>
        <family val="2"/>
        <scheme val="minor"/>
      </rPr>
      <t>Water demand up to 4"/year or 0.16 gal/month/sq.ft.</t>
    </r>
  </si>
  <si>
    <t>gal./ETo in.</t>
  </si>
  <si>
    <t>Water Use from Water Bill, gal.</t>
  </si>
  <si>
    <t>Est. Actual Landscape Use, gal.</t>
  </si>
  <si>
    <t>Est. Landscape use from previous sheet, gal.</t>
  </si>
  <si>
    <t>for explanation of water demand, see bottom of table</t>
  </si>
  <si>
    <t>Explanation of calculation of Water Demand:</t>
  </si>
  <si>
    <t>Basics of Evaporation and Evapotranspiration</t>
  </si>
  <si>
    <t>https://extension.arizona.edu/sites/extension.arizona.edu/files/pubs/az1194.pdf</t>
  </si>
  <si>
    <r>
      <t xml:space="preserve">The </t>
    </r>
    <r>
      <rPr>
        <i/>
        <sz val="12"/>
        <color theme="1"/>
        <rFont val="Calibri"/>
        <family val="2"/>
        <scheme val="minor"/>
      </rPr>
      <t>Low Water Use Drought Tolerant Plant List</t>
    </r>
    <r>
      <rPr>
        <sz val="12"/>
        <color theme="1"/>
        <rFont val="Calibri"/>
        <family val="2"/>
        <scheme val="minor"/>
      </rPr>
      <t xml:space="preserve"> gives a range of annual water requirements in inches for these plants.</t>
    </r>
  </si>
  <si>
    <t>The 33 gal is then multiplied by the ETo value to calculate the actual landscape water demand for that 100 sq.ft.</t>
  </si>
  <si>
    <r>
      <rPr>
        <b/>
        <sz val="12"/>
        <color theme="1"/>
        <rFont val="Calibri"/>
        <family val="2"/>
        <scheme val="minor"/>
      </rPr>
      <t>How much water do your plants need to stay healthy?</t>
    </r>
    <r>
      <rPr>
        <sz val="12"/>
        <color theme="1"/>
        <rFont val="Calibri"/>
        <family val="2"/>
        <scheme val="minor"/>
      </rPr>
      <t xml:space="preserve">  We cannot give you a simple answer because -- it depends on many factors.</t>
    </r>
  </si>
  <si>
    <t>http://cwagaz.org/</t>
  </si>
  <si>
    <t>http://cwagaz.org/images/Reports/RainwaterHarvestingTips.pdf</t>
  </si>
  <si>
    <t>http://cwagaz.org/resources/video-archive/216-2016-04-09-rwh</t>
  </si>
  <si>
    <t>http://cwagaz.org/resources/video-archive/217-2016-05-14-rwh-tour</t>
  </si>
  <si>
    <t>For example, the amount of water required and how often depends on the soil type: more but less often for clay, less but more often for sandy soil.</t>
  </si>
  <si>
    <r>
      <t xml:space="preserve">Data Needed: </t>
    </r>
    <r>
      <rPr>
        <sz val="12"/>
        <color theme="1"/>
        <rFont val="Calibri"/>
        <family val="2"/>
        <scheme val="minor"/>
      </rPr>
      <t xml:space="preserve">    Enter values in </t>
    </r>
    <r>
      <rPr>
        <sz val="12"/>
        <color rgb="FFFF0000"/>
        <rFont val="Calibri"/>
        <family val="2"/>
        <scheme val="minor"/>
      </rPr>
      <t>yellow cells with red text.</t>
    </r>
  </si>
  <si>
    <r>
      <t xml:space="preserve">Data source for rainfall, ETo, and calculation method:  </t>
    </r>
    <r>
      <rPr>
        <b/>
        <i/>
        <sz val="12"/>
        <color theme="1"/>
        <rFont val="Calibri"/>
        <family val="2"/>
        <scheme val="minor"/>
      </rPr>
      <t>Harvesting Rainwater for Landscape Use</t>
    </r>
  </si>
  <si>
    <r>
      <t xml:space="preserve">Source for calculation method:  </t>
    </r>
    <r>
      <rPr>
        <b/>
        <sz val="12"/>
        <color theme="1"/>
        <rFont val="Calibri"/>
        <family val="2"/>
        <scheme val="minor"/>
      </rPr>
      <t>Harvesting Rainwater for Landscape Use</t>
    </r>
  </si>
  <si>
    <t>You can check your estimate against your actual water use (Method 2).</t>
  </si>
  <si>
    <t>Calculator from a private company that sells rainwater harvesting systems</t>
  </si>
  <si>
    <t>High plant density</t>
  </si>
  <si>
    <t>High sun exposure (south or west facing)</t>
  </si>
  <si>
    <t>Reflected sunlight</t>
  </si>
  <si>
    <t>Bare surfaces surrounding plantings (pavement, etc.)</t>
  </si>
  <si>
    <t>Exposure to hot-dry winds</t>
  </si>
  <si>
    <t>Low sun exposure (north or east)</t>
  </si>
  <si>
    <t>Shade</t>
  </si>
  <si>
    <t>Shelter from wind</t>
  </si>
  <si>
    <t>Avoid mulching against shrub and tree trunks.</t>
  </si>
  <si>
    <t>Water Harvesting Guidance Manual - City of Tucson</t>
  </si>
  <si>
    <t>You can measure the effect of passive harvesting with a probe as described above but there is no way to forecast it's effectiveness.</t>
  </si>
  <si>
    <t>If you do not collect rainfall, enter ZERO for roof area.  But please consider rainwater harvesting.</t>
  </si>
  <si>
    <t>After they are established, native and drought-tolerant plants typically do not need supplemental irrigation except during extended dry periods.</t>
  </si>
  <si>
    <t>The Texas Manual on Rainwater Harvesting</t>
  </si>
  <si>
    <t>http://www.twdb.texas.gov/publications/brochures/conservation/doc/RainwaterHarvestingManual_3rdedition.pdf</t>
  </si>
  <si>
    <t xml:space="preserve">  The collection area is the area covered by the roof (the footprint), not the area of the roof itself.</t>
  </si>
  <si>
    <t>This section uses Evapotranspiration (ETo) of water times area times a demand factor which varies for different plants.</t>
  </si>
  <si>
    <t>"A customer whose use is near 0.17 AF/yr. "</t>
  </si>
  <si>
    <t>acre feet</t>
  </si>
  <si>
    <t>Annual use</t>
  </si>
  <si>
    <t>This worksheet will estimate how much water you have been using for irrigation.  Enter your data in yellow cells with red text</t>
  </si>
  <si>
    <t>This sheet can act as a check on the previous sheet.</t>
  </si>
  <si>
    <t>https://cals.arizona.edu/azmet/az-data.htm</t>
  </si>
  <si>
    <t>Very simple layout showing how to estimate landscape water requirements for a very low-use landscape</t>
  </si>
  <si>
    <t>Source for rainfall &amp; ETo (converted from mm to in) International Water Management Institute:</t>
  </si>
  <si>
    <t>Conservation Regional Water Awareness Handbook - Central Yavapai County</t>
  </si>
  <si>
    <t>http://www.prescott-az.gov/_d/water_aware.pdf</t>
  </si>
  <si>
    <t>Avg. winter use (Nov-Jan)</t>
  </si>
  <si>
    <t>Acknowledgement:  Thanks to the Cooperative Extension Service, 840 Rodeo Dr, Prescott, AZ 86305</t>
  </si>
  <si>
    <t>Disclaimer:  The author is a mechanical engineer, retired from NASA in Cleveland and NOT a landscape architect.</t>
  </si>
  <si>
    <t>On the next tab, we show a very simple landscape layout to illustrate how water demand factors are calculated.</t>
  </si>
  <si>
    <t>Estimates of rainfall and ETo are also available online from:</t>
  </si>
  <si>
    <t>Landscape Watering by the Numbers A Guide for the Arizona Desert</t>
  </si>
  <si>
    <r>
      <rPr>
        <b/>
        <sz val="12"/>
        <color theme="1"/>
        <rFont val="Calibri"/>
        <family val="2"/>
        <scheme val="minor"/>
      </rPr>
      <t>Citizens Water Advocacy Group (CWAG)</t>
    </r>
    <r>
      <rPr>
        <sz val="12"/>
        <color theme="1"/>
        <rFont val="Calibri"/>
        <family val="2"/>
        <scheme val="minor"/>
      </rPr>
      <t xml:space="preserve"> has much information on its website, </t>
    </r>
  </si>
  <si>
    <r>
      <t xml:space="preserve">Including: </t>
    </r>
    <r>
      <rPr>
        <b/>
        <sz val="12"/>
        <color theme="1"/>
        <rFont val="Calibri"/>
        <family val="2"/>
        <scheme val="minor"/>
      </rPr>
      <t>Rainwater Harvesting Tips</t>
    </r>
    <r>
      <rPr>
        <sz val="12"/>
        <color theme="1"/>
        <rFont val="Calibri"/>
        <family val="2"/>
        <scheme val="minor"/>
      </rPr>
      <t>:</t>
    </r>
  </si>
  <si>
    <r>
      <t xml:space="preserve">Video: </t>
    </r>
    <r>
      <rPr>
        <b/>
        <sz val="12"/>
        <color theme="1"/>
        <rFont val="Calibri"/>
        <family val="2"/>
        <scheme val="minor"/>
      </rPr>
      <t>Everything You Need to Know About Rainwater Harvesting</t>
    </r>
  </si>
  <si>
    <r>
      <t xml:space="preserve">Video: </t>
    </r>
    <r>
      <rPr>
        <b/>
        <sz val="12"/>
        <color theme="1"/>
        <rFont val="Calibri"/>
        <family val="2"/>
        <scheme val="minor"/>
      </rPr>
      <t>Guided Tour: Low-Water-Use Landscapes</t>
    </r>
  </si>
  <si>
    <t>Factors that may lead to decreasing your water demand needs</t>
  </si>
  <si>
    <t>Factors that may lead to increasing your water demand needs</t>
  </si>
  <si>
    <t>Volume 2:  Water-harvesting earthworks</t>
  </si>
  <si>
    <t>Volume 1: Guiding principles to welcome rain into your life and landscape</t>
  </si>
  <si>
    <t>Volume 3:  Roof Catchment and Cistern Systems is apparently not yet available (as of Aug 2017).</t>
  </si>
  <si>
    <r>
      <t xml:space="preserve">Books:  </t>
    </r>
    <r>
      <rPr>
        <b/>
        <i/>
        <sz val="12"/>
        <color theme="1"/>
        <rFont val="Calibri"/>
        <family val="2"/>
        <scheme val="minor"/>
      </rPr>
      <t>Rainwater Harvesting for Drylands and Beyond</t>
    </r>
    <r>
      <rPr>
        <sz val="12"/>
        <color theme="1"/>
        <rFont val="Calibri"/>
        <family val="2"/>
        <scheme val="minor"/>
      </rPr>
      <t xml:space="preserve"> by Brad Lancaster</t>
    </r>
    <r>
      <rPr>
        <b/>
        <sz val="12"/>
        <color theme="1"/>
        <rFont val="Calibri"/>
        <family val="2"/>
        <scheme val="minor"/>
      </rPr>
      <t>:</t>
    </r>
    <r>
      <rPr>
        <sz val="12"/>
        <color theme="1"/>
        <rFont val="Calibri"/>
        <family val="2"/>
        <scheme val="minor"/>
      </rPr>
      <t xml:space="preserve">  vols. 1 &amp; 2 are available from Yavapai County Public Library or as pdf files online</t>
    </r>
  </si>
  <si>
    <t xml:space="preserve">The spreadsheet provides an estimate for landscape water requirements including the effect of "active" rainwater harvesting, using cisterns, </t>
  </si>
  <si>
    <t>to "slow it down, spread it out and soak it in."  Passive harvesting can store much more water cheaper in the soil than can active harvesting.</t>
  </si>
  <si>
    <t>you feel more resistance you have hit dry soil.  For small plants, irrigate when soil is dry 1 inch deep; for shrubs, 2 inches; for trees, 3 inches.</t>
  </si>
  <si>
    <t>using drought tolerant plants, decrease plant density and/or increase rainwater harvesting collection and storage.</t>
  </si>
  <si>
    <t>It helps to group together plants with similar water requirements especially if you use an irrigation system.</t>
  </si>
  <si>
    <t>Avoid planting on mounds which direct water away from plants.</t>
  </si>
  <si>
    <t>barrels or other containers.  You can also perform "passive" harvesting using swales (low spots), berms or add small check dams in ditches</t>
  </si>
  <si>
    <t>The water bill data supplied here was provided by the City of Prescott for a "typical user".</t>
  </si>
  <si>
    <t xml:space="preserve"> gallons</t>
  </si>
  <si>
    <t>For example, a "2" in the original list indicates 5 to 8 inches of irrigation.  In this spreadsheet, we assume the average value (i.e. 6.5")</t>
  </si>
  <si>
    <t>Assuming the water demand is uniform for each month, this gives 6.5"/12 = 0.54"/month.  This is converted to gallons/sq.ft by multiplying by 0.62 =&gt; 0.33 gal/month/sq.ft.</t>
  </si>
  <si>
    <t xml:space="preserve">This value 0.33 gal/month/sq.ft is used as the demand factor in the spreadsheet.  For 100 sq.ft. of plants, the estimate is 33 gal/month. </t>
  </si>
  <si>
    <t>You can measure how much moisture the soil contains with a simple probe such as shown at right.  Or just use a sharp metal rod -- when</t>
  </si>
  <si>
    <t>But during drought a bit of extra water helps them grow stronger, especially when newly-planted.</t>
  </si>
  <si>
    <t>In-ground storage swales (basins) should be designed to infiltrate stormwater within 2-3 days to avoid mosquito problems.  With proper mulch</t>
  </si>
  <si>
    <t>water in swales should infiltrate within a few hours at most.  Swales should be at least 10' from your house foundation (30' if you have a basement).</t>
  </si>
  <si>
    <t>https://youtu.be/I2xDZlpInik </t>
  </si>
  <si>
    <t>There is also an ~18 minute TED Talk by Brad Lancaster "Planting the Rain to Grow Abundance" </t>
  </si>
  <si>
    <t xml:space="preserve">or </t>
  </si>
  <si>
    <t>Initial Storage, gal</t>
  </si>
  <si>
    <t>This sheet shows rainfall &amp; Evapotranspiration data from an alternate source (IWMI)</t>
  </si>
  <si>
    <t>We do not consider turf grass, which is not appropriate for an arid climate.  If you do use turf, keep it small and use low water demand grass.</t>
  </si>
  <si>
    <t>This booklet includes data for several other AZ cities &amp; towns.</t>
  </si>
  <si>
    <t>Note that in order to reach water balance the rainwater harvesting system should have enough capacity to last through the dry months (Apr, May, June).</t>
  </si>
  <si>
    <r>
      <t xml:space="preserve">If the </t>
    </r>
    <r>
      <rPr>
        <b/>
        <sz val="12"/>
        <color theme="1"/>
        <rFont val="Calibri"/>
        <family val="2"/>
        <scheme val="minor"/>
      </rPr>
      <t>Rainwater Storage</t>
    </r>
    <r>
      <rPr>
        <sz val="12"/>
        <color theme="1"/>
        <rFont val="Calibri"/>
        <family val="2"/>
        <scheme val="minor"/>
      </rPr>
      <t xml:space="preserve"> is negative (shows as zero) for some months the demand is greater than the supply.  Consider reducing water demand by</t>
    </r>
  </si>
  <si>
    <t>This water budget is for established plants.  New plants will need more water (~1 year for shrubs, up to 3 years for trees).</t>
  </si>
  <si>
    <t>by Fred Oswald, rev.  22 Aug 2017</t>
  </si>
  <si>
    <r>
      <t xml:space="preserve">Native plants live on the rainfall of our area, thus they </t>
    </r>
    <r>
      <rPr>
        <b/>
        <u/>
        <sz val="14"/>
        <color theme="1"/>
        <rFont val="Calibri"/>
        <scheme val="minor"/>
      </rPr>
      <t>can usually</t>
    </r>
    <r>
      <rPr>
        <b/>
        <sz val="14"/>
        <color theme="1"/>
        <rFont val="Calibri"/>
        <family val="2"/>
        <scheme val="minor"/>
      </rPr>
      <t xml:space="preserve"> survive without irrigation.</t>
    </r>
  </si>
  <si>
    <t xml:space="preserve"> (Typically 0.95 for metal or ceramic roof and 0.85-0.9 for asphalt roof)</t>
  </si>
  <si>
    <t>Vols. 1 &amp; 2 can be purchased through harvestingrainwater.com/</t>
  </si>
  <si>
    <t>Amazon.com</t>
  </si>
  <si>
    <t>Estimates potential rainwater harvesting yield based on roof collection area, a roof runoff coefficient (typically 0.8 to 0.95),</t>
  </si>
  <si>
    <t>ETo stands for EvapoTranspiration</t>
  </si>
  <si>
    <t>historical average monthly rainfall, evapotranspiration and stored water at beginning of the year.</t>
  </si>
  <si>
    <t>Native Plants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</si>
</sst>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  <numFmt numFmtId="167" formatCode="0.00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1" fontId="0" fillId="0" borderId="0" xfId="0" applyNumberFormat="1"/>
    <xf numFmtId="0" fontId="2" fillId="0" borderId="0" xfId="0" applyFont="1"/>
    <xf numFmtId="0" fontId="2" fillId="2" borderId="0" xfId="0" applyFont="1" applyFill="1"/>
    <xf numFmtId="0" fontId="4" fillId="0" borderId="0" xfId="6"/>
    <xf numFmtId="2" fontId="0" fillId="3" borderId="0" xfId="0" applyNumberFormat="1" applyFill="1"/>
    <xf numFmtId="1" fontId="0" fillId="3" borderId="0" xfId="0" applyNumberFormat="1" applyFill="1"/>
    <xf numFmtId="2" fontId="0" fillId="4" borderId="0" xfId="0" applyNumberFormat="1" applyFill="1"/>
    <xf numFmtId="1" fontId="0" fillId="4" borderId="0" xfId="0" applyNumberFormat="1" applyFill="1"/>
    <xf numFmtId="0" fontId="6" fillId="0" borderId="0" xfId="0" applyFont="1"/>
    <xf numFmtId="2" fontId="6" fillId="3" borderId="0" xfId="0" applyNumberFormat="1" applyFont="1" applyFill="1"/>
    <xf numFmtId="1" fontId="6" fillId="3" borderId="0" xfId="0" applyNumberFormat="1" applyFont="1" applyFill="1"/>
    <xf numFmtId="2" fontId="6" fillId="4" borderId="0" xfId="0" applyNumberFormat="1" applyFont="1" applyFill="1"/>
    <xf numFmtId="0" fontId="0" fillId="0" borderId="0" xfId="0" applyFont="1"/>
    <xf numFmtId="0" fontId="3" fillId="0" borderId="0" xfId="0" applyFont="1" applyAlignment="1">
      <alignment horizontal="center" vertical="center" wrapText="1"/>
    </xf>
    <xf numFmtId="1" fontId="7" fillId="4" borderId="0" xfId="0" applyNumberFormat="1" applyFont="1" applyFill="1"/>
    <xf numFmtId="0" fontId="0" fillId="0" borderId="1" xfId="0" applyBorder="1"/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3" fillId="4" borderId="4" xfId="0" applyFont="1" applyFill="1" applyBorder="1"/>
    <xf numFmtId="1" fontId="3" fillId="4" borderId="4" xfId="0" applyNumberFormat="1" applyFont="1" applyFill="1" applyBorder="1"/>
    <xf numFmtId="41" fontId="3" fillId="4" borderId="4" xfId="1" applyNumberFormat="1" applyFont="1" applyFill="1" applyBorder="1"/>
    <xf numFmtId="1" fontId="3" fillId="0" borderId="4" xfId="0" applyNumberFormat="1" applyFont="1" applyBorder="1"/>
    <xf numFmtId="165" fontId="3" fillId="0" borderId="4" xfId="1" applyNumberFormat="1" applyFont="1" applyBorder="1"/>
    <xf numFmtId="165" fontId="3" fillId="3" borderId="4" xfId="1" applyNumberFormat="1" applyFont="1" applyFill="1" applyBorder="1"/>
    <xf numFmtId="165" fontId="3" fillId="0" borderId="3" xfId="1" applyNumberFormat="1" applyFont="1" applyBorder="1"/>
    <xf numFmtId="0" fontId="4" fillId="0" borderId="0" xfId="6" applyAlignment="1"/>
    <xf numFmtId="0" fontId="4" fillId="0" borderId="0" xfId="6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166" fontId="3" fillId="3" borderId="4" xfId="1" applyNumberFormat="1" applyFont="1" applyFill="1" applyBorder="1"/>
    <xf numFmtId="0" fontId="4" fillId="0" borderId="0" xfId="6" applyFont="1" applyAlignment="1"/>
    <xf numFmtId="0" fontId="3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quotePrefix="1"/>
    <xf numFmtId="0" fontId="10" fillId="0" borderId="0" xfId="0" applyFont="1" applyFill="1"/>
    <xf numFmtId="0" fontId="3" fillId="0" borderId="0" xfId="0" applyFont="1" applyFill="1" applyBorder="1"/>
    <xf numFmtId="1" fontId="3" fillId="0" borderId="0" xfId="0" applyNumberFormat="1" applyFont="1"/>
    <xf numFmtId="9" fontId="0" fillId="0" borderId="0" xfId="0" applyNumberFormat="1"/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2" fontId="0" fillId="0" borderId="0" xfId="0" applyNumberFormat="1" applyFill="1"/>
    <xf numFmtId="164" fontId="0" fillId="0" borderId="0" xfId="0" applyNumberFormat="1" applyFill="1"/>
    <xf numFmtId="1" fontId="0" fillId="0" borderId="0" xfId="0" applyNumberFormat="1" applyFill="1"/>
    <xf numFmtId="9" fontId="0" fillId="0" borderId="0" xfId="9" applyFont="1" applyFill="1"/>
    <xf numFmtId="0" fontId="3" fillId="0" borderId="0" xfId="0" applyFont="1" applyFill="1"/>
    <xf numFmtId="0" fontId="0" fillId="0" borderId="0" xfId="0" applyAlignment="1">
      <alignment horizontal="right"/>
    </xf>
    <xf numFmtId="0" fontId="11" fillId="0" borderId="0" xfId="0" applyFont="1"/>
    <xf numFmtId="167" fontId="0" fillId="0" borderId="0" xfId="0" applyNumberFormat="1"/>
    <xf numFmtId="43" fontId="3" fillId="0" borderId="0" xfId="0" applyNumberFormat="1" applyFont="1"/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</cellXfs>
  <cellStyles count="14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8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Hyperlink" xfId="2" builtinId="8" hidden="1"/>
    <cellStyle name="Hyperlink" xfId="4" builtinId="8" hidden="1"/>
    <cellStyle name="Hyperlink" xfId="6" builtinId="8"/>
    <cellStyle name="Normal" xfId="0" builtinId="0"/>
    <cellStyle name="Percent" xfId="9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435149</xdr:colOff>
      <xdr:row>2</xdr:row>
      <xdr:rowOff>28576</xdr:rowOff>
    </xdr:from>
    <xdr:to>
      <xdr:col>14</xdr:col>
      <xdr:colOff>247650</xdr:colOff>
      <xdr:row>14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344073-1336-46D2-A1C5-1587DD160A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l="8434" r="8434"/>
        <a:stretch/>
      </xdr:blipFill>
      <xdr:spPr>
        <a:xfrm>
          <a:off x="9226724" y="428626"/>
          <a:ext cx="488776" cy="2371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7</xdr:row>
      <xdr:rowOff>171450</xdr:rowOff>
    </xdr:from>
    <xdr:to>
      <xdr:col>11</xdr:col>
      <xdr:colOff>257175</xdr:colOff>
      <xdr:row>42</xdr:row>
      <xdr:rowOff>9524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8A470C3-F6FD-4201-916F-9B3F01DECAE1}"/>
            </a:ext>
          </a:extLst>
        </xdr:cNvPr>
        <xdr:cNvSpPr/>
      </xdr:nvSpPr>
      <xdr:spPr>
        <a:xfrm>
          <a:off x="4752975" y="1685925"/>
          <a:ext cx="2943225" cy="6838949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390525</xdr:colOff>
      <xdr:row>4</xdr:row>
      <xdr:rowOff>0</xdr:rowOff>
    </xdr:from>
    <xdr:to>
      <xdr:col>0</xdr:col>
      <xdr:colOff>390525</xdr:colOff>
      <xdr:row>5</xdr:row>
      <xdr:rowOff>161925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A5CA08E-A915-4C72-9409-5835C4520291}"/>
            </a:ext>
          </a:extLst>
        </xdr:cNvPr>
        <xdr:cNvCxnSpPr/>
      </xdr:nvCxnSpPr>
      <xdr:spPr>
        <a:xfrm>
          <a:off x="390525" y="914400"/>
          <a:ext cx="0" cy="3619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409577</xdr:colOff>
      <xdr:row>5</xdr:row>
      <xdr:rowOff>152400</xdr:rowOff>
    </xdr:from>
    <xdr:to>
      <xdr:col>7</xdr:col>
      <xdr:colOff>19050</xdr:colOff>
      <xdr:row>5</xdr:row>
      <xdr:rowOff>152400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2F1EDF15-778E-45CB-A11C-D64A1A7B9960}"/>
            </a:ext>
          </a:extLst>
        </xdr:cNvPr>
        <xdr:cNvCxnSpPr/>
      </xdr:nvCxnSpPr>
      <xdr:spPr>
        <a:xfrm flipH="1">
          <a:off x="409577" y="1266825"/>
          <a:ext cx="4343398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5</xdr:row>
      <xdr:rowOff>161925</xdr:rowOff>
    </xdr:from>
    <xdr:to>
      <xdr:col>7</xdr:col>
      <xdr:colOff>9525</xdr:colOff>
      <xdr:row>7</xdr:row>
      <xdr:rowOff>171450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4C78BEC1-DA14-495D-B455-C970D60ED5C3}"/>
            </a:ext>
          </a:extLst>
        </xdr:cNvPr>
        <xdr:cNvCxnSpPr/>
      </xdr:nvCxnSpPr>
      <xdr:spPr>
        <a:xfrm flipV="1">
          <a:off x="4743450" y="1276350"/>
          <a:ext cx="0" cy="4095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7</xdr:row>
      <xdr:rowOff>171450</xdr:rowOff>
    </xdr:from>
    <xdr:to>
      <xdr:col>11</xdr:col>
      <xdr:colOff>266700</xdr:colOff>
      <xdr:row>7</xdr:row>
      <xdr:rowOff>171450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6AD0CDCE-5EC3-44B6-8757-B484E6606B29}"/>
            </a:ext>
          </a:extLst>
        </xdr:cNvPr>
        <xdr:cNvCxnSpPr/>
      </xdr:nvCxnSpPr>
      <xdr:spPr>
        <a:xfrm flipH="1">
          <a:off x="4733926" y="1685925"/>
          <a:ext cx="2971799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257175</xdr:colOff>
      <xdr:row>3</xdr:row>
      <xdr:rowOff>190500</xdr:rowOff>
    </xdr:from>
    <xdr:to>
      <xdr:col>11</xdr:col>
      <xdr:colOff>257175</xdr:colOff>
      <xdr:row>7</xdr:row>
      <xdr:rowOff>171450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70B2B9B4-1F19-4A10-9FD1-E2E203F3AC00}"/>
            </a:ext>
          </a:extLst>
        </xdr:cNvPr>
        <xdr:cNvCxnSpPr/>
      </xdr:nvCxnSpPr>
      <xdr:spPr>
        <a:xfrm>
          <a:off x="7696200" y="904875"/>
          <a:ext cx="0" cy="781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314325</xdr:colOff>
      <xdr:row>3</xdr:row>
      <xdr:rowOff>104775</xdr:rowOff>
    </xdr:from>
    <xdr:ext cx="719684" cy="34278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A488AABE-5768-4691-AFC3-67B3079994E8}"/>
            </a:ext>
          </a:extLst>
        </xdr:cNvPr>
        <xdr:cNvSpPr txBox="1"/>
      </xdr:nvSpPr>
      <xdr:spPr>
        <a:xfrm>
          <a:off x="2343150" y="819150"/>
          <a:ext cx="719684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/>
            <a:t>House</a:t>
          </a:r>
        </a:p>
      </xdr:txBody>
    </xdr:sp>
    <xdr:clientData/>
  </xdr:oneCellAnchor>
  <xdr:twoCellAnchor>
    <xdr:from>
      <xdr:col>6</xdr:col>
      <xdr:colOff>0</xdr:colOff>
      <xdr:row>8</xdr:row>
      <xdr:rowOff>121674</xdr:rowOff>
    </xdr:from>
    <xdr:to>
      <xdr:col>6</xdr:col>
      <xdr:colOff>548640</xdr:colOff>
      <xdr:row>11</xdr:row>
      <xdr:rowOff>70239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1B9DCF0B-9E73-4E1F-B9AC-C2AEFE93B140}"/>
            </a:ext>
          </a:extLst>
        </xdr:cNvPr>
        <xdr:cNvSpPr/>
      </xdr:nvSpPr>
      <xdr:spPr>
        <a:xfrm>
          <a:off x="4114800" y="1759974"/>
          <a:ext cx="548640" cy="5486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526065</xdr:colOff>
      <xdr:row>9</xdr:row>
      <xdr:rowOff>195969</xdr:rowOff>
    </xdr:from>
    <xdr:to>
      <xdr:col>6</xdr:col>
      <xdr:colOff>0</xdr:colOff>
      <xdr:row>9</xdr:row>
      <xdr:rowOff>195969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BA684E79-1638-4A84-8990-6DE4F1617EB2}"/>
            </a:ext>
          </a:extLst>
        </xdr:cNvPr>
        <xdr:cNvCxnSpPr>
          <a:stCxn id="17" idx="2"/>
          <a:endCxn id="19" idx="3"/>
        </xdr:cNvCxnSpPr>
      </xdr:nvCxnSpPr>
      <xdr:spPr>
        <a:xfrm flipH="1">
          <a:off x="3269265" y="2034294"/>
          <a:ext cx="84553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438150</xdr:colOff>
      <xdr:row>8</xdr:row>
      <xdr:rowOff>5374</xdr:rowOff>
    </xdr:from>
    <xdr:to>
      <xdr:col>4</xdr:col>
      <xdr:colOff>526065</xdr:colOff>
      <xdr:row>11</xdr:row>
      <xdr:rowOff>186539</xdr:rowOff>
    </xdr:to>
    <xdr:grpSp>
      <xdr:nvGrpSpPr>
        <xdr:cNvPr id="46" name="Group 45">
          <a:extLst>
            <a:ext uri="{FF2B5EF4-FFF2-40B4-BE49-F238E27FC236}">
              <a16:creationId xmlns:a16="http://schemas.microsoft.com/office/drawing/2014/main" id="{B18B30BC-5324-40AF-AA80-377E42CF64E2}"/>
            </a:ext>
          </a:extLst>
        </xdr:cNvPr>
        <xdr:cNvGrpSpPr/>
      </xdr:nvGrpSpPr>
      <xdr:grpSpPr>
        <a:xfrm>
          <a:off x="438150" y="1719874"/>
          <a:ext cx="2793015" cy="781240"/>
          <a:chOff x="438150" y="1281724"/>
          <a:chExt cx="2831115" cy="781240"/>
        </a:xfrm>
      </xdr:grpSpPr>
      <xdr:sp macro="" textlink="">
        <xdr:nvSpPr>
          <xdr:cNvPr id="16" name="Oval 15">
            <a:extLst>
              <a:ext uri="{FF2B5EF4-FFF2-40B4-BE49-F238E27FC236}">
                <a16:creationId xmlns:a16="http://schemas.microsoft.com/office/drawing/2014/main" id="{A053EE5B-4ABF-47E8-AFC5-54407F9AC663}"/>
              </a:ext>
            </a:extLst>
          </xdr:cNvPr>
          <xdr:cNvSpPr/>
        </xdr:nvSpPr>
        <xdr:spPr>
          <a:xfrm>
            <a:off x="438150" y="1397635"/>
            <a:ext cx="548640" cy="548640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endParaRPr lang="en-US" sz="1100"/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85450DEB-E840-4463-8B22-2908C0732252}"/>
              </a:ext>
            </a:extLst>
          </xdr:cNvPr>
          <xdr:cNvSpPr txBox="1"/>
        </xdr:nvSpPr>
        <xdr:spPr>
          <a:xfrm>
            <a:off x="1847850" y="1281724"/>
            <a:ext cx="1421415" cy="7812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/>
              <a:t>Red Yucca</a:t>
            </a:r>
          </a:p>
          <a:p>
            <a:r>
              <a:rPr lang="en-US"/>
              <a:t>Hesperaloe parviflora</a:t>
            </a:r>
            <a:endParaRPr lang="en-US" sz="1100"/>
          </a:p>
          <a:p>
            <a:r>
              <a:rPr lang="en-US" sz="1100"/>
              <a:t>3' dia, 7f</a:t>
            </a:r>
            <a:r>
              <a:rPr lang="en-US" sz="1100" baseline="30000"/>
              <a:t>2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Native</a:t>
            </a:r>
            <a:endParaRPr lang="en-US">
              <a:effectLst/>
            </a:endParaRPr>
          </a:p>
        </xdr:txBody>
      </xdr:sp>
      <xdr:cxnSp macro="">
        <xdr:nvCxnSpPr>
          <xdr:cNvPr id="26" name="Straight Connector 25">
            <a:extLst>
              <a:ext uri="{FF2B5EF4-FFF2-40B4-BE49-F238E27FC236}">
                <a16:creationId xmlns:a16="http://schemas.microsoft.com/office/drawing/2014/main" id="{40C2CEA3-A1D8-4BA1-A60C-84BBCAED7D36}"/>
              </a:ext>
            </a:extLst>
          </xdr:cNvPr>
          <xdr:cNvCxnSpPr>
            <a:stCxn id="19" idx="1"/>
          </xdr:cNvCxnSpPr>
        </xdr:nvCxnSpPr>
        <xdr:spPr>
          <a:xfrm flipH="1" flipV="1">
            <a:off x="1005841" y="1671955"/>
            <a:ext cx="842009" cy="389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142875</xdr:colOff>
      <xdr:row>10</xdr:row>
      <xdr:rowOff>50236</xdr:rowOff>
    </xdr:from>
    <xdr:to>
      <xdr:col>15</xdr:col>
      <xdr:colOff>188595</xdr:colOff>
      <xdr:row>13</xdr:row>
      <xdr:rowOff>181681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AAA2C08B-3117-48D8-99EE-0091EE77E6C3}"/>
            </a:ext>
          </a:extLst>
        </xdr:cNvPr>
        <xdr:cNvSpPr/>
      </xdr:nvSpPr>
      <xdr:spPr>
        <a:xfrm>
          <a:off x="9744075" y="2088586"/>
          <a:ext cx="731520" cy="73152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590550</xdr:colOff>
      <xdr:row>10</xdr:row>
      <xdr:rowOff>19661</xdr:rowOff>
    </xdr:from>
    <xdr:to>
      <xdr:col>13</xdr:col>
      <xdr:colOff>536298</xdr:colOff>
      <xdr:row>14</xdr:row>
      <xdr:rowOff>801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6624D63A-95BE-4450-AA3B-02C8328F5046}"/>
            </a:ext>
          </a:extLst>
        </xdr:cNvPr>
        <xdr:cNvSpPr txBox="1"/>
      </xdr:nvSpPr>
      <xdr:spPr>
        <a:xfrm>
          <a:off x="8134350" y="2058011"/>
          <a:ext cx="1317348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/>
            <a:t>Blue Point Juniper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1">
              <a:solidFill>
                <a:schemeClr val="tx1"/>
              </a:solidFill>
              <a:latin typeface="+mn-lt"/>
              <a:ea typeface="+mn-ea"/>
              <a:cs typeface="+mn-cs"/>
            </a:rPr>
            <a:t>Juniperus chinensis</a:t>
          </a:r>
        </a:p>
        <a:p>
          <a:r>
            <a:rPr lang="en-US" sz="1100"/>
            <a:t>4' dia, 13f</a:t>
          </a:r>
          <a:r>
            <a:rPr lang="en-US" sz="1100" baseline="30000"/>
            <a:t>2</a:t>
          </a:r>
        </a:p>
        <a:p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Low demand</a:t>
          </a:r>
        </a:p>
      </xdr:txBody>
    </xdr:sp>
    <xdr:clientData/>
  </xdr:twoCellAnchor>
  <xdr:twoCellAnchor>
    <xdr:from>
      <xdr:col>13</xdr:col>
      <xdr:colOff>491490</xdr:colOff>
      <xdr:row>12</xdr:row>
      <xdr:rowOff>10231</xdr:rowOff>
    </xdr:from>
    <xdr:to>
      <xdr:col>14</xdr:col>
      <xdr:colOff>142875</xdr:colOff>
      <xdr:row>12</xdr:row>
      <xdr:rowOff>10231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11230C73-6A54-4E0D-8816-F7A00F522B99}"/>
            </a:ext>
          </a:extLst>
        </xdr:cNvPr>
        <xdr:cNvCxnSpPr/>
      </xdr:nvCxnSpPr>
      <xdr:spPr>
        <a:xfrm flipH="1">
          <a:off x="9406890" y="2448631"/>
          <a:ext cx="33718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647700</xdr:colOff>
      <xdr:row>17</xdr:row>
      <xdr:rowOff>52728</xdr:rowOff>
    </xdr:from>
    <xdr:to>
      <xdr:col>6</xdr:col>
      <xdr:colOff>321945</xdr:colOff>
      <xdr:row>29</xdr:row>
      <xdr:rowOff>4469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C419701F-F6CB-482D-A952-66E06B3B65DB}"/>
            </a:ext>
          </a:extLst>
        </xdr:cNvPr>
        <xdr:cNvGrpSpPr/>
      </xdr:nvGrpSpPr>
      <xdr:grpSpPr>
        <a:xfrm>
          <a:off x="2000250" y="3567453"/>
          <a:ext cx="2379345" cy="2352041"/>
          <a:chOff x="2019300" y="3491253"/>
          <a:chExt cx="2417445" cy="2352041"/>
        </a:xfrm>
      </xdr:grpSpPr>
      <xdr:sp macro="" textlink="">
        <xdr:nvSpPr>
          <xdr:cNvPr id="18" name="Oval 17">
            <a:extLst>
              <a:ext uri="{FF2B5EF4-FFF2-40B4-BE49-F238E27FC236}">
                <a16:creationId xmlns:a16="http://schemas.microsoft.com/office/drawing/2014/main" id="{FDE61319-1E6A-434B-9D86-5EE7462D1CFA}"/>
              </a:ext>
            </a:extLst>
          </xdr:cNvPr>
          <xdr:cNvSpPr/>
        </xdr:nvSpPr>
        <xdr:spPr>
          <a:xfrm>
            <a:off x="3705225" y="3525249"/>
            <a:ext cx="731520" cy="731520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endParaRPr lang="en-US" sz="1100"/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513A94C0-1412-464E-B9A8-6DB1B8A8CAB4}"/>
              </a:ext>
            </a:extLst>
          </xdr:cNvPr>
          <xdr:cNvSpPr txBox="1"/>
        </xdr:nvSpPr>
        <xdr:spPr>
          <a:xfrm>
            <a:off x="2019300" y="3491253"/>
            <a:ext cx="1162051" cy="80452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/>
              <a:t>Bird of Paradise</a:t>
            </a:r>
          </a:p>
          <a:p>
            <a:r>
              <a:rPr lang="en-US" i="1"/>
              <a:t>Caesalpinia gilliesii</a:t>
            </a:r>
          </a:p>
          <a:p>
            <a:r>
              <a:rPr lang="en-US" sz="1100">
                <a:solidFill>
                  <a:schemeClr val="tx1"/>
                </a:solidFill>
                <a:latin typeface="+mn-lt"/>
                <a:ea typeface="+mn-ea"/>
                <a:cs typeface="+mn-cs"/>
              </a:rPr>
              <a:t>4' dia, 13 f</a:t>
            </a:r>
            <a:r>
              <a:rPr lang="en-US" sz="1100" baseline="30000"/>
              <a:t>2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Native</a:t>
            </a:r>
            <a:endParaRPr lang="en-US">
              <a:effectLst/>
            </a:endParaRPr>
          </a:p>
        </xdr:txBody>
      </xdr:sp>
      <xdr:cxnSp macro="">
        <xdr:nvCxnSpPr>
          <xdr:cNvPr id="28" name="Straight Connector 27">
            <a:extLst>
              <a:ext uri="{FF2B5EF4-FFF2-40B4-BE49-F238E27FC236}">
                <a16:creationId xmlns:a16="http://schemas.microsoft.com/office/drawing/2014/main" id="{58617534-FA67-4BEC-8BDB-E6A4380B49EB}"/>
              </a:ext>
            </a:extLst>
          </xdr:cNvPr>
          <xdr:cNvCxnSpPr/>
        </xdr:nvCxnSpPr>
        <xdr:spPr>
          <a:xfrm flipH="1" flipV="1">
            <a:off x="3196591" y="3890668"/>
            <a:ext cx="508634" cy="683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Straight Connector 61">
            <a:extLst>
              <a:ext uri="{FF2B5EF4-FFF2-40B4-BE49-F238E27FC236}">
                <a16:creationId xmlns:a16="http://schemas.microsoft.com/office/drawing/2014/main" id="{39455DC7-9198-4CF7-B284-9C8BF1898507}"/>
              </a:ext>
            </a:extLst>
          </xdr:cNvPr>
          <xdr:cNvCxnSpPr/>
        </xdr:nvCxnSpPr>
        <xdr:spPr>
          <a:xfrm flipH="1">
            <a:off x="3615691" y="5843293"/>
            <a:ext cx="299084" cy="1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133350</xdr:colOff>
      <xdr:row>19</xdr:row>
      <xdr:rowOff>66674</xdr:rowOff>
    </xdr:from>
    <xdr:to>
      <xdr:col>5</xdr:col>
      <xdr:colOff>191644</xdr:colOff>
      <xdr:row>28</xdr:row>
      <xdr:rowOff>95249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4A699B72-1E23-4F34-9DC4-D823CB86FFD3}"/>
            </a:ext>
          </a:extLst>
        </xdr:cNvPr>
        <xdr:cNvGrpSpPr/>
      </xdr:nvGrpSpPr>
      <xdr:grpSpPr>
        <a:xfrm>
          <a:off x="133350" y="3981449"/>
          <a:ext cx="3439669" cy="1828800"/>
          <a:chOff x="133350" y="4143374"/>
          <a:chExt cx="3487294" cy="1828800"/>
        </a:xfrm>
      </xdr:grpSpPr>
      <xdr:sp macro="" textlink="">
        <xdr:nvSpPr>
          <xdr:cNvPr id="30" name="Oval 29">
            <a:extLst>
              <a:ext uri="{FF2B5EF4-FFF2-40B4-BE49-F238E27FC236}">
                <a16:creationId xmlns:a16="http://schemas.microsoft.com/office/drawing/2014/main" id="{4929AEEE-01F2-479D-8E98-F19960B41CF0}"/>
              </a:ext>
            </a:extLst>
          </xdr:cNvPr>
          <xdr:cNvSpPr/>
        </xdr:nvSpPr>
        <xdr:spPr>
          <a:xfrm>
            <a:off x="133350" y="4143374"/>
            <a:ext cx="1828800" cy="1828800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endParaRPr lang="en-US" sz="1100"/>
          </a:p>
        </xdr:txBody>
      </xdr:sp>
      <xdr:sp macro="" textlink="">
        <xdr:nvSpPr>
          <xdr:cNvPr id="31" name="TextBox 30">
            <a:extLst>
              <a:ext uri="{FF2B5EF4-FFF2-40B4-BE49-F238E27FC236}">
                <a16:creationId xmlns:a16="http://schemas.microsoft.com/office/drawing/2014/main" id="{086390E2-BD50-4C2F-8BF5-9280EF1622D7}"/>
              </a:ext>
            </a:extLst>
          </xdr:cNvPr>
          <xdr:cNvSpPr txBox="1"/>
        </xdr:nvSpPr>
        <xdr:spPr>
          <a:xfrm>
            <a:off x="2524125" y="4667543"/>
            <a:ext cx="1096519" cy="7812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/>
              <a:t>Emory Oak</a:t>
            </a:r>
          </a:p>
          <a:p>
            <a:r>
              <a:rPr lang="en-US" i="1"/>
              <a:t>Quercus emoryi</a:t>
            </a:r>
          </a:p>
          <a:p>
            <a:r>
              <a:rPr lang="en-US" sz="1100">
                <a:solidFill>
                  <a:schemeClr val="tx1"/>
                </a:solidFill>
                <a:latin typeface="+mn-lt"/>
                <a:ea typeface="+mn-ea"/>
                <a:cs typeface="+mn-cs"/>
              </a:rPr>
              <a:t>10' dia, 80 f</a:t>
            </a:r>
            <a:r>
              <a:rPr lang="en-US" sz="1100" baseline="30000"/>
              <a:t>2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Native</a:t>
            </a:r>
            <a:endParaRPr lang="en-US">
              <a:effectLst/>
            </a:endParaRPr>
          </a:p>
        </xdr:txBody>
      </xdr:sp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091CCD28-4118-4D0D-AB5C-558D1C2E8D08}"/>
              </a:ext>
            </a:extLst>
          </xdr:cNvPr>
          <xdr:cNvCxnSpPr/>
        </xdr:nvCxnSpPr>
        <xdr:spPr>
          <a:xfrm flipH="1" flipV="1">
            <a:off x="1967866" y="5057433"/>
            <a:ext cx="508634" cy="683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19050</xdr:colOff>
      <xdr:row>33</xdr:row>
      <xdr:rowOff>48236</xdr:rowOff>
    </xdr:from>
    <xdr:to>
      <xdr:col>14</xdr:col>
      <xdr:colOff>595916</xdr:colOff>
      <xdr:row>37</xdr:row>
      <xdr:rowOff>29376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386C99E3-205B-445C-89C1-4746D315A26B}"/>
            </a:ext>
          </a:extLst>
        </xdr:cNvPr>
        <xdr:cNvGrpSpPr/>
      </xdr:nvGrpSpPr>
      <xdr:grpSpPr>
        <a:xfrm>
          <a:off x="8134350" y="6763361"/>
          <a:ext cx="1929416" cy="781240"/>
          <a:chOff x="8229600" y="1400786"/>
          <a:chExt cx="1948466" cy="781240"/>
        </a:xfrm>
      </xdr:grpSpPr>
      <xdr:sp macro="" textlink="">
        <xdr:nvSpPr>
          <xdr:cNvPr id="35" name="Oval 34">
            <a:extLst>
              <a:ext uri="{FF2B5EF4-FFF2-40B4-BE49-F238E27FC236}">
                <a16:creationId xmlns:a16="http://schemas.microsoft.com/office/drawing/2014/main" id="{0C2264D7-DDE0-4C87-B536-1BA68AAF1827}"/>
              </a:ext>
            </a:extLst>
          </xdr:cNvPr>
          <xdr:cNvSpPr/>
        </xdr:nvSpPr>
        <xdr:spPr>
          <a:xfrm>
            <a:off x="8229600" y="1516697"/>
            <a:ext cx="548640" cy="548640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endParaRPr lang="en-US" sz="1100"/>
          </a:p>
        </xdr:txBody>
      </xdr:sp>
      <xdr:sp macro="" textlink="">
        <xdr:nvSpPr>
          <xdr:cNvPr id="36" name="TextBox 35">
            <a:extLst>
              <a:ext uri="{FF2B5EF4-FFF2-40B4-BE49-F238E27FC236}">
                <a16:creationId xmlns:a16="http://schemas.microsoft.com/office/drawing/2014/main" id="{7849AC8E-A303-4BB5-8142-0093653E2939}"/>
              </a:ext>
            </a:extLst>
          </xdr:cNvPr>
          <xdr:cNvSpPr txBox="1"/>
        </xdr:nvSpPr>
        <xdr:spPr>
          <a:xfrm>
            <a:off x="9144000" y="1400786"/>
            <a:ext cx="1034066" cy="7812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/>
              <a:t>Mormon Tea</a:t>
            </a:r>
          </a:p>
          <a:p>
            <a:r>
              <a:rPr lang="en-US" i="1"/>
              <a:t>Ephedra viridis</a:t>
            </a:r>
            <a:endParaRPr lang="en-US" sz="1100" i="1"/>
          </a:p>
          <a:p>
            <a:r>
              <a:rPr lang="en-US" sz="1100"/>
              <a:t>3' dia, 7f</a:t>
            </a:r>
            <a:r>
              <a:rPr lang="en-US" sz="1100" baseline="30000"/>
              <a:t>2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Native</a:t>
            </a:r>
            <a:endParaRPr lang="en-US">
              <a:effectLst/>
            </a:endParaRPr>
          </a:p>
        </xdr:txBody>
      </xdr:sp>
      <xdr:cxnSp macro="">
        <xdr:nvCxnSpPr>
          <xdr:cNvPr id="37" name="Straight Connector 36">
            <a:extLst>
              <a:ext uri="{FF2B5EF4-FFF2-40B4-BE49-F238E27FC236}">
                <a16:creationId xmlns:a16="http://schemas.microsoft.com/office/drawing/2014/main" id="{08FBFF9E-F95A-4849-B12E-FA2C4B66CA0E}"/>
              </a:ext>
            </a:extLst>
          </xdr:cNvPr>
          <xdr:cNvCxnSpPr/>
        </xdr:nvCxnSpPr>
        <xdr:spPr>
          <a:xfrm flipH="1">
            <a:off x="8778240" y="1791017"/>
            <a:ext cx="337185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276225</xdr:colOff>
      <xdr:row>30</xdr:row>
      <xdr:rowOff>195603</xdr:rowOff>
    </xdr:from>
    <xdr:to>
      <xdr:col>3</xdr:col>
      <xdr:colOff>651230</xdr:colOff>
      <xdr:row>34</xdr:row>
      <xdr:rowOff>176743</xdr:rowOff>
    </xdr:to>
    <xdr:grpSp>
      <xdr:nvGrpSpPr>
        <xdr:cNvPr id="40" name="Group 39">
          <a:extLst>
            <a:ext uri="{FF2B5EF4-FFF2-40B4-BE49-F238E27FC236}">
              <a16:creationId xmlns:a16="http://schemas.microsoft.com/office/drawing/2014/main" id="{9AAC3980-5906-49E1-936E-283D24431C98}"/>
            </a:ext>
          </a:extLst>
        </xdr:cNvPr>
        <xdr:cNvGrpSpPr/>
      </xdr:nvGrpSpPr>
      <xdr:grpSpPr>
        <a:xfrm>
          <a:off x="276225" y="6310653"/>
          <a:ext cx="2403830" cy="781240"/>
          <a:chOff x="4038600" y="3357903"/>
          <a:chExt cx="2432405" cy="781240"/>
        </a:xfrm>
      </xdr:grpSpPr>
      <xdr:sp macro="" textlink="">
        <xdr:nvSpPr>
          <xdr:cNvPr id="41" name="Oval 40">
            <a:extLst>
              <a:ext uri="{FF2B5EF4-FFF2-40B4-BE49-F238E27FC236}">
                <a16:creationId xmlns:a16="http://schemas.microsoft.com/office/drawing/2014/main" id="{B7EB97A8-2724-4AF2-B9D6-3C11E78CB007}"/>
              </a:ext>
            </a:extLst>
          </xdr:cNvPr>
          <xdr:cNvSpPr/>
        </xdr:nvSpPr>
        <xdr:spPr>
          <a:xfrm>
            <a:off x="4038600" y="3391899"/>
            <a:ext cx="731520" cy="731520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endParaRPr lang="en-US" sz="1100"/>
          </a:p>
        </xdr:txBody>
      </xdr:sp>
      <xdr:sp macro="" textlink="">
        <xdr:nvSpPr>
          <xdr:cNvPr id="42" name="TextBox 41">
            <a:extLst>
              <a:ext uri="{FF2B5EF4-FFF2-40B4-BE49-F238E27FC236}">
                <a16:creationId xmlns:a16="http://schemas.microsoft.com/office/drawing/2014/main" id="{B27C8A30-3F9A-4C6E-ABFD-C58F3782C7FB}"/>
              </a:ext>
            </a:extLst>
          </xdr:cNvPr>
          <xdr:cNvSpPr txBox="1"/>
        </xdr:nvSpPr>
        <xdr:spPr>
          <a:xfrm>
            <a:off x="5219700" y="3357903"/>
            <a:ext cx="1251305" cy="7812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/>
              <a:t>Bird of Paradise</a:t>
            </a:r>
          </a:p>
          <a:p>
            <a:r>
              <a:rPr lang="en-US" i="1"/>
              <a:t>Caesalpinia gilliesii</a:t>
            </a:r>
          </a:p>
          <a:p>
            <a:r>
              <a:rPr lang="en-US" sz="1100">
                <a:solidFill>
                  <a:schemeClr val="tx1"/>
                </a:solidFill>
                <a:latin typeface="+mn-lt"/>
                <a:ea typeface="+mn-ea"/>
                <a:cs typeface="+mn-cs"/>
              </a:rPr>
              <a:t>4' dia, 13 f</a:t>
            </a:r>
            <a:r>
              <a:rPr lang="en-US" sz="1100" baseline="30000"/>
              <a:t>2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Native</a:t>
            </a:r>
            <a:endParaRPr lang="en-US">
              <a:effectLst/>
            </a:endParaRPr>
          </a:p>
        </xdr:txBody>
      </xdr:sp>
      <xdr:cxnSp macro="">
        <xdr:nvCxnSpPr>
          <xdr:cNvPr id="43" name="Straight Connector 42">
            <a:extLst>
              <a:ext uri="{FF2B5EF4-FFF2-40B4-BE49-F238E27FC236}">
                <a16:creationId xmlns:a16="http://schemas.microsoft.com/office/drawing/2014/main" id="{8377968F-BE20-4C8B-AAF2-B143BC0D7864}"/>
              </a:ext>
            </a:extLst>
          </xdr:cNvPr>
          <xdr:cNvCxnSpPr/>
        </xdr:nvCxnSpPr>
        <xdr:spPr>
          <a:xfrm flipH="1" flipV="1">
            <a:off x="4768216" y="3752508"/>
            <a:ext cx="508634" cy="683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8</xdr:col>
      <xdr:colOff>433453</xdr:colOff>
      <xdr:row>4</xdr:row>
      <xdr:rowOff>114300</xdr:rowOff>
    </xdr:from>
    <xdr:ext cx="791563" cy="342786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F4FC1B63-BD0A-4571-96CD-5FBB0CD99C3C}"/>
            </a:ext>
          </a:extLst>
        </xdr:cNvPr>
        <xdr:cNvSpPr txBox="1"/>
      </xdr:nvSpPr>
      <xdr:spPr>
        <a:xfrm>
          <a:off x="5843653" y="1028700"/>
          <a:ext cx="791563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/>
            <a:t>Garage</a:t>
          </a:r>
        </a:p>
      </xdr:txBody>
    </xdr:sp>
    <xdr:clientData/>
  </xdr:oneCellAnchor>
  <xdr:twoCellAnchor>
    <xdr:from>
      <xdr:col>4</xdr:col>
      <xdr:colOff>428625</xdr:colOff>
      <xdr:row>29</xdr:row>
      <xdr:rowOff>192722</xdr:rowOff>
    </xdr:from>
    <xdr:to>
      <xdr:col>6</xdr:col>
      <xdr:colOff>337185</xdr:colOff>
      <xdr:row>36</xdr:row>
      <xdr:rowOff>72707</xdr:rowOff>
    </xdr:to>
    <xdr:sp macro="" textlink="">
      <xdr:nvSpPr>
        <xdr:cNvPr id="48" name="Oval 47">
          <a:extLst>
            <a:ext uri="{FF2B5EF4-FFF2-40B4-BE49-F238E27FC236}">
              <a16:creationId xmlns:a16="http://schemas.microsoft.com/office/drawing/2014/main" id="{79E4D3BA-9F72-40F4-8AAF-1CCE0B3160BF}"/>
            </a:ext>
          </a:extLst>
        </xdr:cNvPr>
        <xdr:cNvSpPr/>
      </xdr:nvSpPr>
      <xdr:spPr>
        <a:xfrm>
          <a:off x="3133725" y="6069647"/>
          <a:ext cx="1261110" cy="128016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600075</xdr:colOff>
      <xdr:row>26</xdr:row>
      <xdr:rowOff>190169</xdr:rowOff>
    </xdr:from>
    <xdr:to>
      <xdr:col>5</xdr:col>
      <xdr:colOff>85725</xdr:colOff>
      <xdr:row>31</xdr:row>
      <xdr:rowOff>19049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B404BD03-D347-4CE2-A076-96DB3962DDF2}"/>
            </a:ext>
          </a:extLst>
        </xdr:cNvPr>
        <xdr:cNvSpPr txBox="1"/>
      </xdr:nvSpPr>
      <xdr:spPr>
        <a:xfrm>
          <a:off x="1952625" y="5467019"/>
          <a:ext cx="1514475" cy="8290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Deerbrush</a:t>
          </a:r>
        </a:p>
        <a:p>
          <a:r>
            <a:rPr lang="en-US" sz="11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Ceanothus integerrimus</a:t>
          </a:r>
          <a:endParaRPr lang="en-US" sz="1100" b="1" i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/>
            <a:t>7' dia, 38f</a:t>
          </a:r>
          <a:r>
            <a:rPr lang="en-US" sz="1100" baseline="30000"/>
            <a:t>2</a:t>
          </a: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Native</a:t>
          </a:r>
          <a:endParaRPr lang="en-US">
            <a:effectLst/>
          </a:endParaRPr>
        </a:p>
      </xdr:txBody>
    </xdr:sp>
    <xdr:clientData/>
  </xdr:twoCellAnchor>
  <xdr:twoCellAnchor>
    <xdr:from>
      <xdr:col>5</xdr:col>
      <xdr:colOff>485775</xdr:colOff>
      <xdr:row>28</xdr:row>
      <xdr:rowOff>190500</xdr:rowOff>
    </xdr:from>
    <xdr:to>
      <xdr:col>5</xdr:col>
      <xdr:colOff>485777</xdr:colOff>
      <xdr:row>29</xdr:row>
      <xdr:rowOff>175577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AB5B3B19-7703-4882-85BA-E081A37053AD}"/>
            </a:ext>
          </a:extLst>
        </xdr:cNvPr>
        <xdr:cNvCxnSpPr/>
      </xdr:nvCxnSpPr>
      <xdr:spPr>
        <a:xfrm flipH="1" flipV="1">
          <a:off x="3914775" y="5829300"/>
          <a:ext cx="2" cy="18510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9531</xdr:colOff>
      <xdr:row>14</xdr:row>
      <xdr:rowOff>5103</xdr:rowOff>
    </xdr:from>
    <xdr:to>
      <xdr:col>3</xdr:col>
      <xdr:colOff>352426</xdr:colOff>
      <xdr:row>17</xdr:row>
      <xdr:rowOff>180975</xdr:rowOff>
    </xdr:to>
    <xdr:grpSp>
      <xdr:nvGrpSpPr>
        <xdr:cNvPr id="51" name="Group 50">
          <a:extLst>
            <a:ext uri="{FF2B5EF4-FFF2-40B4-BE49-F238E27FC236}">
              <a16:creationId xmlns:a16="http://schemas.microsoft.com/office/drawing/2014/main" id="{02BE27F6-24F4-4EAA-AC72-40B4C79BD6CB}"/>
            </a:ext>
          </a:extLst>
        </xdr:cNvPr>
        <xdr:cNvGrpSpPr/>
      </xdr:nvGrpSpPr>
      <xdr:grpSpPr>
        <a:xfrm>
          <a:off x="9531" y="2919753"/>
          <a:ext cx="2371720" cy="775947"/>
          <a:chOff x="4038600" y="3262653"/>
          <a:chExt cx="2408026" cy="775947"/>
        </a:xfrm>
      </xdr:grpSpPr>
      <xdr:sp macro="" textlink="">
        <xdr:nvSpPr>
          <xdr:cNvPr id="52" name="Oval 51">
            <a:extLst>
              <a:ext uri="{FF2B5EF4-FFF2-40B4-BE49-F238E27FC236}">
                <a16:creationId xmlns:a16="http://schemas.microsoft.com/office/drawing/2014/main" id="{EEE04200-B0F6-4025-94AC-91329BFFBE29}"/>
              </a:ext>
            </a:extLst>
          </xdr:cNvPr>
          <xdr:cNvSpPr/>
        </xdr:nvSpPr>
        <xdr:spPr>
          <a:xfrm>
            <a:off x="4038600" y="3296649"/>
            <a:ext cx="731520" cy="731520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endParaRPr lang="en-US" sz="1100"/>
          </a:p>
        </xdr:txBody>
      </xdr:sp>
      <xdr:sp macro="" textlink="">
        <xdr:nvSpPr>
          <xdr:cNvPr id="53" name="TextBox 52">
            <a:extLst>
              <a:ext uri="{FF2B5EF4-FFF2-40B4-BE49-F238E27FC236}">
                <a16:creationId xmlns:a16="http://schemas.microsoft.com/office/drawing/2014/main" id="{3647055E-30A4-4A74-8B91-96C2AC6E1586}"/>
              </a:ext>
            </a:extLst>
          </xdr:cNvPr>
          <xdr:cNvSpPr txBox="1"/>
        </xdr:nvSpPr>
        <xdr:spPr>
          <a:xfrm>
            <a:off x="5276695" y="3262653"/>
            <a:ext cx="1169931" cy="77594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/>
              <a:t>Beargrass</a:t>
            </a:r>
          </a:p>
          <a:p>
            <a:r>
              <a:rPr lang="en-US" i="1"/>
              <a:t>Nolina microcarpa</a:t>
            </a:r>
          </a:p>
          <a:p>
            <a:r>
              <a:rPr lang="en-US" sz="1100">
                <a:solidFill>
                  <a:schemeClr val="tx1"/>
                </a:solidFill>
                <a:latin typeface="+mn-lt"/>
                <a:ea typeface="+mn-ea"/>
                <a:cs typeface="+mn-cs"/>
              </a:rPr>
              <a:t>4' dia, 13 f</a:t>
            </a:r>
            <a:r>
              <a:rPr lang="en-US" sz="1100" baseline="30000"/>
              <a:t>2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Native</a:t>
            </a:r>
            <a:endParaRPr lang="en-US">
              <a:effectLst/>
            </a:endParaRPr>
          </a:p>
        </xdr:txBody>
      </xdr:sp>
      <xdr:cxnSp macro="">
        <xdr:nvCxnSpPr>
          <xdr:cNvPr id="54" name="Straight Connector 53">
            <a:extLst>
              <a:ext uri="{FF2B5EF4-FFF2-40B4-BE49-F238E27FC236}">
                <a16:creationId xmlns:a16="http://schemas.microsoft.com/office/drawing/2014/main" id="{061A9680-12BD-4BB3-9949-A51808009A15}"/>
              </a:ext>
            </a:extLst>
          </xdr:cNvPr>
          <xdr:cNvCxnSpPr/>
        </xdr:nvCxnSpPr>
        <xdr:spPr>
          <a:xfrm flipH="1" flipV="1">
            <a:off x="4768216" y="3647733"/>
            <a:ext cx="508634" cy="683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219075</xdr:colOff>
      <xdr:row>21</xdr:row>
      <xdr:rowOff>91099</xdr:rowOff>
    </xdr:from>
    <xdr:to>
      <xdr:col>15</xdr:col>
      <xdr:colOff>185096</xdr:colOff>
      <xdr:row>25</xdr:row>
      <xdr:rowOff>72239</xdr:rowOff>
    </xdr:to>
    <xdr:grpSp>
      <xdr:nvGrpSpPr>
        <xdr:cNvPr id="55" name="Group 54">
          <a:extLst>
            <a:ext uri="{FF2B5EF4-FFF2-40B4-BE49-F238E27FC236}">
              <a16:creationId xmlns:a16="http://schemas.microsoft.com/office/drawing/2014/main" id="{5A75BBBF-1EF6-4787-8323-7222AD135A5F}"/>
            </a:ext>
          </a:extLst>
        </xdr:cNvPr>
        <xdr:cNvGrpSpPr/>
      </xdr:nvGrpSpPr>
      <xdr:grpSpPr>
        <a:xfrm>
          <a:off x="8334375" y="4405924"/>
          <a:ext cx="1994846" cy="781240"/>
          <a:chOff x="266700" y="1424599"/>
          <a:chExt cx="2023421" cy="781240"/>
        </a:xfrm>
      </xdr:grpSpPr>
      <xdr:sp macro="" textlink="">
        <xdr:nvSpPr>
          <xdr:cNvPr id="56" name="Oval 55">
            <a:extLst>
              <a:ext uri="{FF2B5EF4-FFF2-40B4-BE49-F238E27FC236}">
                <a16:creationId xmlns:a16="http://schemas.microsoft.com/office/drawing/2014/main" id="{CD67E4D0-1131-4A01-83F9-177834B492AC}"/>
              </a:ext>
            </a:extLst>
          </xdr:cNvPr>
          <xdr:cNvSpPr/>
        </xdr:nvSpPr>
        <xdr:spPr>
          <a:xfrm>
            <a:off x="266700" y="1445260"/>
            <a:ext cx="731520" cy="731520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endParaRPr lang="en-US" sz="1100"/>
          </a:p>
        </xdr:txBody>
      </xdr:sp>
      <xdr:sp macro="" textlink="">
        <xdr:nvSpPr>
          <xdr:cNvPr id="57" name="TextBox 56">
            <a:extLst>
              <a:ext uri="{FF2B5EF4-FFF2-40B4-BE49-F238E27FC236}">
                <a16:creationId xmlns:a16="http://schemas.microsoft.com/office/drawing/2014/main" id="{C57AD1A5-EFCA-4FB5-9F7C-79491B215D7C}"/>
              </a:ext>
            </a:extLst>
          </xdr:cNvPr>
          <xdr:cNvSpPr txBox="1"/>
        </xdr:nvSpPr>
        <xdr:spPr>
          <a:xfrm>
            <a:off x="1371600" y="1424599"/>
            <a:ext cx="918521" cy="7812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/>
              <a:t>Prickly Pear</a:t>
            </a:r>
          </a:p>
          <a:p>
            <a:r>
              <a:rPr lang="en-US" i="1"/>
              <a:t>Opuntia spp.</a:t>
            </a:r>
          </a:p>
          <a:p>
            <a:r>
              <a:rPr lang="en-US" sz="1100"/>
              <a:t>4' dia, 13f</a:t>
            </a:r>
            <a:r>
              <a:rPr lang="en-US" sz="1100" baseline="30000"/>
              <a:t>2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Native</a:t>
            </a:r>
            <a:endParaRPr lang="en-US">
              <a:effectLst/>
            </a:endParaRPr>
          </a:p>
        </xdr:txBody>
      </xdr:sp>
      <xdr:cxnSp macro="">
        <xdr:nvCxnSpPr>
          <xdr:cNvPr id="58" name="Straight Connector 57">
            <a:extLst>
              <a:ext uri="{FF2B5EF4-FFF2-40B4-BE49-F238E27FC236}">
                <a16:creationId xmlns:a16="http://schemas.microsoft.com/office/drawing/2014/main" id="{6BAFD193-7FB5-45EA-AA35-DC4B773C6C42}"/>
              </a:ext>
            </a:extLst>
          </xdr:cNvPr>
          <xdr:cNvCxnSpPr/>
        </xdr:nvCxnSpPr>
        <xdr:spPr>
          <a:xfrm flipH="1">
            <a:off x="1005840" y="1814830"/>
            <a:ext cx="337185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28575</xdr:colOff>
      <xdr:row>15</xdr:row>
      <xdr:rowOff>9525</xdr:rowOff>
    </xdr:from>
    <xdr:to>
      <xdr:col>11</xdr:col>
      <xdr:colOff>238124</xdr:colOff>
      <xdr:row>20</xdr:row>
      <xdr:rowOff>0</xdr:rowOff>
    </xdr:to>
    <xdr:grpSp>
      <xdr:nvGrpSpPr>
        <xdr:cNvPr id="61" name="Group 60">
          <a:extLst>
            <a:ext uri="{FF2B5EF4-FFF2-40B4-BE49-F238E27FC236}">
              <a16:creationId xmlns:a16="http://schemas.microsoft.com/office/drawing/2014/main" id="{F557595F-D6B2-405D-BBB6-4F053D0FA14A}"/>
            </a:ext>
          </a:extLst>
        </xdr:cNvPr>
        <xdr:cNvGrpSpPr/>
      </xdr:nvGrpSpPr>
      <xdr:grpSpPr>
        <a:xfrm>
          <a:off x="4762500" y="3124200"/>
          <a:ext cx="2914649" cy="990600"/>
          <a:chOff x="4708650" y="-390525"/>
          <a:chExt cx="2952749" cy="990600"/>
        </a:xfrm>
      </xdr:grpSpPr>
      <xdr:sp macro="" textlink="">
        <xdr:nvSpPr>
          <xdr:cNvPr id="59" name="TextBox 58">
            <a:extLst>
              <a:ext uri="{FF2B5EF4-FFF2-40B4-BE49-F238E27FC236}">
                <a16:creationId xmlns:a16="http://schemas.microsoft.com/office/drawing/2014/main" id="{DD816F28-1CB0-4632-866E-FE0FBB81C34F}"/>
              </a:ext>
            </a:extLst>
          </xdr:cNvPr>
          <xdr:cNvSpPr txBox="1"/>
        </xdr:nvSpPr>
        <xdr:spPr>
          <a:xfrm>
            <a:off x="4708650" y="-390525"/>
            <a:ext cx="2219325" cy="990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/>
              <a:t>Summary of Plant Demand Factors</a:t>
            </a:r>
          </a:p>
          <a:p>
            <a:r>
              <a:rPr lang="en-US" sz="1100"/>
              <a:t>Native Plants (factor 0.16)  </a:t>
            </a:r>
          </a:p>
          <a:p>
            <a:r>
              <a:rPr lang="en-US" sz="1100"/>
              <a:t>Low Demand</a:t>
            </a:r>
            <a:r>
              <a:rPr lang="en-US" sz="1100" baseline="0"/>
              <a:t> (factor 0.33)</a:t>
            </a:r>
          </a:p>
          <a:p>
            <a:r>
              <a:rPr lang="en-US" sz="1100" baseline="0"/>
              <a:t>Medium Demand (factor 0.54)</a:t>
            </a:r>
          </a:p>
          <a:p>
            <a:r>
              <a:rPr lang="en-US" sz="1100" baseline="0"/>
              <a:t>High Demand (factor 1.1)</a:t>
            </a:r>
            <a:endParaRPr lang="en-US" sz="1100"/>
          </a:p>
        </xdr:txBody>
      </xdr:sp>
      <xdr:sp macro="" textlink="">
        <xdr:nvSpPr>
          <xdr:cNvPr id="60" name="TextBox 59">
            <a:extLst>
              <a:ext uri="{FF2B5EF4-FFF2-40B4-BE49-F238E27FC236}">
                <a16:creationId xmlns:a16="http://schemas.microsoft.com/office/drawing/2014/main" id="{6F95F5BE-56B4-4A66-B18D-FFF02ACE396A}"/>
              </a:ext>
            </a:extLst>
          </xdr:cNvPr>
          <xdr:cNvSpPr txBox="1"/>
        </xdr:nvSpPr>
        <xdr:spPr>
          <a:xfrm>
            <a:off x="6927974" y="-390525"/>
            <a:ext cx="733425" cy="990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/>
              <a:t>Area</a:t>
            </a:r>
          </a:p>
          <a:p>
            <a:r>
              <a:rPr lang="en-US" sz="1100" b="0"/>
              <a:t>191  f</a:t>
            </a:r>
            <a:r>
              <a:rPr lang="en-US" sz="1100" b="0" baseline="30000"/>
              <a:t>2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13    f</a:t>
            </a:r>
            <a:r>
              <a:rPr lang="en-US" sz="1100" b="0" baseline="300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2</a:t>
            </a:r>
            <a:endParaRPr lang="en-US" b="0">
              <a:effectLst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0      f</a:t>
            </a:r>
            <a:r>
              <a:rPr lang="en-US" sz="1100" b="0" baseline="300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2</a:t>
            </a:r>
            <a:endParaRPr lang="en-US" b="0">
              <a:effectLst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0      f</a:t>
            </a:r>
            <a:r>
              <a:rPr lang="en-US" sz="1100" b="0" baseline="300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2</a:t>
            </a:r>
            <a:endParaRPr lang="en-US" b="0">
              <a:effectLst/>
            </a:endParaRPr>
          </a:p>
          <a:p>
            <a:endParaRPr lang="en-US" sz="1100" b="0" baseline="30000"/>
          </a:p>
        </xdr:txBody>
      </xdr:sp>
    </xdr:grpSp>
    <xdr:clientData/>
  </xdr:twoCellAnchor>
  <xdr:oneCellAnchor>
    <xdr:from>
      <xdr:col>8</xdr:col>
      <xdr:colOff>342851</xdr:colOff>
      <xdr:row>8</xdr:row>
      <xdr:rowOff>95250</xdr:rowOff>
    </xdr:from>
    <xdr:ext cx="989117" cy="342786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111CBA2B-DEEA-4A87-819C-7768CD9D6BFC}"/>
            </a:ext>
          </a:extLst>
        </xdr:cNvPr>
        <xdr:cNvSpPr txBox="1"/>
      </xdr:nvSpPr>
      <xdr:spPr>
        <a:xfrm>
          <a:off x="5753051" y="1809750"/>
          <a:ext cx="989117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/>
            <a:t>Driveway</a:t>
          </a:r>
        </a:p>
      </xdr:txBody>
    </xdr:sp>
    <xdr:clientData/>
  </xdr:oneCellAnchor>
  <xdr:twoCellAnchor>
    <xdr:from>
      <xdr:col>0</xdr:col>
      <xdr:colOff>38100</xdr:colOff>
      <xdr:row>15</xdr:row>
      <xdr:rowOff>63626</xdr:rowOff>
    </xdr:from>
    <xdr:to>
      <xdr:col>6</xdr:col>
      <xdr:colOff>581025</xdr:colOff>
      <xdr:row>36</xdr:row>
      <xdr:rowOff>190501</xdr:rowOff>
    </xdr:to>
    <xdr:sp macro="" textlink="">
      <xdr:nvSpPr>
        <xdr:cNvPr id="5" name="Freeform: Shape 4">
          <a:extLst>
            <a:ext uri="{FF2B5EF4-FFF2-40B4-BE49-F238E27FC236}">
              <a16:creationId xmlns:a16="http://schemas.microsoft.com/office/drawing/2014/main" id="{B7C96FB4-D22D-403F-8910-DFC97584A8D8}"/>
            </a:ext>
          </a:extLst>
        </xdr:cNvPr>
        <xdr:cNvSpPr/>
      </xdr:nvSpPr>
      <xdr:spPr>
        <a:xfrm>
          <a:off x="38100" y="3140201"/>
          <a:ext cx="4600575" cy="4327400"/>
        </a:xfrm>
        <a:custGeom>
          <a:avLst/>
          <a:gdLst>
            <a:gd name="connsiteX0" fmla="*/ 619125 w 4781597"/>
            <a:gd name="connsiteY0" fmla="*/ 688850 h 4413125"/>
            <a:gd name="connsiteX1" fmla="*/ 542925 w 4781597"/>
            <a:gd name="connsiteY1" fmla="*/ 707900 h 4413125"/>
            <a:gd name="connsiteX2" fmla="*/ 495300 w 4781597"/>
            <a:gd name="connsiteY2" fmla="*/ 765050 h 4413125"/>
            <a:gd name="connsiteX3" fmla="*/ 485775 w 4781597"/>
            <a:gd name="connsiteY3" fmla="*/ 793625 h 4413125"/>
            <a:gd name="connsiteX4" fmla="*/ 457200 w 4781597"/>
            <a:gd name="connsiteY4" fmla="*/ 812675 h 4413125"/>
            <a:gd name="connsiteX5" fmla="*/ 409575 w 4781597"/>
            <a:gd name="connsiteY5" fmla="*/ 869825 h 4413125"/>
            <a:gd name="connsiteX6" fmla="*/ 381000 w 4781597"/>
            <a:gd name="connsiteY6" fmla="*/ 888875 h 4413125"/>
            <a:gd name="connsiteX7" fmla="*/ 352425 w 4781597"/>
            <a:gd name="connsiteY7" fmla="*/ 917450 h 4413125"/>
            <a:gd name="connsiteX8" fmla="*/ 323850 w 4781597"/>
            <a:gd name="connsiteY8" fmla="*/ 936500 h 4413125"/>
            <a:gd name="connsiteX9" fmla="*/ 266700 w 4781597"/>
            <a:gd name="connsiteY9" fmla="*/ 984125 h 4413125"/>
            <a:gd name="connsiteX10" fmla="*/ 238125 w 4781597"/>
            <a:gd name="connsiteY10" fmla="*/ 1012700 h 4413125"/>
            <a:gd name="connsiteX11" fmla="*/ 180975 w 4781597"/>
            <a:gd name="connsiteY11" fmla="*/ 1107950 h 4413125"/>
            <a:gd name="connsiteX12" fmla="*/ 161925 w 4781597"/>
            <a:gd name="connsiteY12" fmla="*/ 1165100 h 4413125"/>
            <a:gd name="connsiteX13" fmla="*/ 142875 w 4781597"/>
            <a:gd name="connsiteY13" fmla="*/ 1298450 h 4413125"/>
            <a:gd name="connsiteX14" fmla="*/ 123825 w 4781597"/>
            <a:gd name="connsiteY14" fmla="*/ 1555625 h 4413125"/>
            <a:gd name="connsiteX15" fmla="*/ 95250 w 4781597"/>
            <a:gd name="connsiteY15" fmla="*/ 1974725 h 4413125"/>
            <a:gd name="connsiteX16" fmla="*/ 76200 w 4781597"/>
            <a:gd name="connsiteY16" fmla="*/ 2060450 h 4413125"/>
            <a:gd name="connsiteX17" fmla="*/ 57150 w 4781597"/>
            <a:gd name="connsiteY17" fmla="*/ 2117600 h 4413125"/>
            <a:gd name="connsiteX18" fmla="*/ 38100 w 4781597"/>
            <a:gd name="connsiteY18" fmla="*/ 2174750 h 4413125"/>
            <a:gd name="connsiteX19" fmla="*/ 28575 w 4781597"/>
            <a:gd name="connsiteY19" fmla="*/ 2203325 h 4413125"/>
            <a:gd name="connsiteX20" fmla="*/ 19050 w 4781597"/>
            <a:gd name="connsiteY20" fmla="*/ 2317625 h 4413125"/>
            <a:gd name="connsiteX21" fmla="*/ 0 w 4781597"/>
            <a:gd name="connsiteY21" fmla="*/ 2412875 h 4413125"/>
            <a:gd name="connsiteX22" fmla="*/ 9525 w 4781597"/>
            <a:gd name="connsiteY22" fmla="*/ 2603375 h 4413125"/>
            <a:gd name="connsiteX23" fmla="*/ 47625 w 4781597"/>
            <a:gd name="connsiteY23" fmla="*/ 2708150 h 4413125"/>
            <a:gd name="connsiteX24" fmla="*/ 66675 w 4781597"/>
            <a:gd name="connsiteY24" fmla="*/ 2765300 h 4413125"/>
            <a:gd name="connsiteX25" fmla="*/ 76200 w 4781597"/>
            <a:gd name="connsiteY25" fmla="*/ 2841500 h 4413125"/>
            <a:gd name="connsiteX26" fmla="*/ 85725 w 4781597"/>
            <a:gd name="connsiteY26" fmla="*/ 2898650 h 4413125"/>
            <a:gd name="connsiteX27" fmla="*/ 104775 w 4781597"/>
            <a:gd name="connsiteY27" fmla="*/ 3089150 h 4413125"/>
            <a:gd name="connsiteX28" fmla="*/ 114300 w 4781597"/>
            <a:gd name="connsiteY28" fmla="*/ 3203450 h 4413125"/>
            <a:gd name="connsiteX29" fmla="*/ 123825 w 4781597"/>
            <a:gd name="connsiteY29" fmla="*/ 3232025 h 4413125"/>
            <a:gd name="connsiteX30" fmla="*/ 133350 w 4781597"/>
            <a:gd name="connsiteY30" fmla="*/ 3270125 h 4413125"/>
            <a:gd name="connsiteX31" fmla="*/ 161925 w 4781597"/>
            <a:gd name="connsiteY31" fmla="*/ 3355850 h 4413125"/>
            <a:gd name="connsiteX32" fmla="*/ 171450 w 4781597"/>
            <a:gd name="connsiteY32" fmla="*/ 3384425 h 4413125"/>
            <a:gd name="connsiteX33" fmla="*/ 180975 w 4781597"/>
            <a:gd name="connsiteY33" fmla="*/ 3451100 h 4413125"/>
            <a:gd name="connsiteX34" fmla="*/ 190500 w 4781597"/>
            <a:gd name="connsiteY34" fmla="*/ 3527300 h 4413125"/>
            <a:gd name="connsiteX35" fmla="*/ 209550 w 4781597"/>
            <a:gd name="connsiteY35" fmla="*/ 3603500 h 4413125"/>
            <a:gd name="connsiteX36" fmla="*/ 228600 w 4781597"/>
            <a:gd name="connsiteY36" fmla="*/ 3679700 h 4413125"/>
            <a:gd name="connsiteX37" fmla="*/ 247650 w 4781597"/>
            <a:gd name="connsiteY37" fmla="*/ 3889250 h 4413125"/>
            <a:gd name="connsiteX38" fmla="*/ 304800 w 4781597"/>
            <a:gd name="connsiteY38" fmla="*/ 3984500 h 4413125"/>
            <a:gd name="connsiteX39" fmla="*/ 333375 w 4781597"/>
            <a:gd name="connsiteY39" fmla="*/ 4003550 h 4413125"/>
            <a:gd name="connsiteX40" fmla="*/ 361950 w 4781597"/>
            <a:gd name="connsiteY40" fmla="*/ 4032125 h 4413125"/>
            <a:gd name="connsiteX41" fmla="*/ 419100 w 4781597"/>
            <a:gd name="connsiteY41" fmla="*/ 4060700 h 4413125"/>
            <a:gd name="connsiteX42" fmla="*/ 495300 w 4781597"/>
            <a:gd name="connsiteY42" fmla="*/ 4089275 h 4413125"/>
            <a:gd name="connsiteX43" fmla="*/ 533400 w 4781597"/>
            <a:gd name="connsiteY43" fmla="*/ 4108325 h 4413125"/>
            <a:gd name="connsiteX44" fmla="*/ 590550 w 4781597"/>
            <a:gd name="connsiteY44" fmla="*/ 4117850 h 4413125"/>
            <a:gd name="connsiteX45" fmla="*/ 628650 w 4781597"/>
            <a:gd name="connsiteY45" fmla="*/ 4127375 h 4413125"/>
            <a:gd name="connsiteX46" fmla="*/ 676275 w 4781597"/>
            <a:gd name="connsiteY46" fmla="*/ 4136900 h 4413125"/>
            <a:gd name="connsiteX47" fmla="*/ 895350 w 4781597"/>
            <a:gd name="connsiteY47" fmla="*/ 4175000 h 4413125"/>
            <a:gd name="connsiteX48" fmla="*/ 1076325 w 4781597"/>
            <a:gd name="connsiteY48" fmla="*/ 4213100 h 4413125"/>
            <a:gd name="connsiteX49" fmla="*/ 1333500 w 4781597"/>
            <a:gd name="connsiteY49" fmla="*/ 4222625 h 4413125"/>
            <a:gd name="connsiteX50" fmla="*/ 1647825 w 4781597"/>
            <a:gd name="connsiteY50" fmla="*/ 4251200 h 4413125"/>
            <a:gd name="connsiteX51" fmla="*/ 1704975 w 4781597"/>
            <a:gd name="connsiteY51" fmla="*/ 4270250 h 4413125"/>
            <a:gd name="connsiteX52" fmla="*/ 2019300 w 4781597"/>
            <a:gd name="connsiteY52" fmla="*/ 4346450 h 4413125"/>
            <a:gd name="connsiteX53" fmla="*/ 2266950 w 4781597"/>
            <a:gd name="connsiteY53" fmla="*/ 4375025 h 4413125"/>
            <a:gd name="connsiteX54" fmla="*/ 2381250 w 4781597"/>
            <a:gd name="connsiteY54" fmla="*/ 4394075 h 4413125"/>
            <a:gd name="connsiteX55" fmla="*/ 2495550 w 4781597"/>
            <a:gd name="connsiteY55" fmla="*/ 4413125 h 4413125"/>
            <a:gd name="connsiteX56" fmla="*/ 2695575 w 4781597"/>
            <a:gd name="connsiteY56" fmla="*/ 4394075 h 4413125"/>
            <a:gd name="connsiteX57" fmla="*/ 2724150 w 4781597"/>
            <a:gd name="connsiteY57" fmla="*/ 4384550 h 4413125"/>
            <a:gd name="connsiteX58" fmla="*/ 2819400 w 4781597"/>
            <a:gd name="connsiteY58" fmla="*/ 4355975 h 4413125"/>
            <a:gd name="connsiteX59" fmla="*/ 2847975 w 4781597"/>
            <a:gd name="connsiteY59" fmla="*/ 4336925 h 4413125"/>
            <a:gd name="connsiteX60" fmla="*/ 3038475 w 4781597"/>
            <a:gd name="connsiteY60" fmla="*/ 4317875 h 4413125"/>
            <a:gd name="connsiteX61" fmla="*/ 3248025 w 4781597"/>
            <a:gd name="connsiteY61" fmla="*/ 4336925 h 4413125"/>
            <a:gd name="connsiteX62" fmla="*/ 3362325 w 4781597"/>
            <a:gd name="connsiteY62" fmla="*/ 4355975 h 4413125"/>
            <a:gd name="connsiteX63" fmla="*/ 3429000 w 4781597"/>
            <a:gd name="connsiteY63" fmla="*/ 4365500 h 4413125"/>
            <a:gd name="connsiteX64" fmla="*/ 3533775 w 4781597"/>
            <a:gd name="connsiteY64" fmla="*/ 4384550 h 4413125"/>
            <a:gd name="connsiteX65" fmla="*/ 3819525 w 4781597"/>
            <a:gd name="connsiteY65" fmla="*/ 4403600 h 4413125"/>
            <a:gd name="connsiteX66" fmla="*/ 3924300 w 4781597"/>
            <a:gd name="connsiteY66" fmla="*/ 4413125 h 4413125"/>
            <a:gd name="connsiteX67" fmla="*/ 4114800 w 4781597"/>
            <a:gd name="connsiteY67" fmla="*/ 4394075 h 4413125"/>
            <a:gd name="connsiteX68" fmla="*/ 4143375 w 4781597"/>
            <a:gd name="connsiteY68" fmla="*/ 4375025 h 4413125"/>
            <a:gd name="connsiteX69" fmla="*/ 4181475 w 4781597"/>
            <a:gd name="connsiteY69" fmla="*/ 4365500 h 4413125"/>
            <a:gd name="connsiteX70" fmla="*/ 4248150 w 4781597"/>
            <a:gd name="connsiteY70" fmla="*/ 4336925 h 4413125"/>
            <a:gd name="connsiteX71" fmla="*/ 4362450 w 4781597"/>
            <a:gd name="connsiteY71" fmla="*/ 4260725 h 4413125"/>
            <a:gd name="connsiteX72" fmla="*/ 4410075 w 4781597"/>
            <a:gd name="connsiteY72" fmla="*/ 4165475 h 4413125"/>
            <a:gd name="connsiteX73" fmla="*/ 4429125 w 4781597"/>
            <a:gd name="connsiteY73" fmla="*/ 4098800 h 4413125"/>
            <a:gd name="connsiteX74" fmla="*/ 4438650 w 4781597"/>
            <a:gd name="connsiteY74" fmla="*/ 4060700 h 4413125"/>
            <a:gd name="connsiteX75" fmla="*/ 4457700 w 4781597"/>
            <a:gd name="connsiteY75" fmla="*/ 4022600 h 4413125"/>
            <a:gd name="connsiteX76" fmla="*/ 4467225 w 4781597"/>
            <a:gd name="connsiteY76" fmla="*/ 3965450 h 4413125"/>
            <a:gd name="connsiteX77" fmla="*/ 4476750 w 4781597"/>
            <a:gd name="connsiteY77" fmla="*/ 3898775 h 4413125"/>
            <a:gd name="connsiteX78" fmla="*/ 4495800 w 4781597"/>
            <a:gd name="connsiteY78" fmla="*/ 3870200 h 4413125"/>
            <a:gd name="connsiteX79" fmla="*/ 4505325 w 4781597"/>
            <a:gd name="connsiteY79" fmla="*/ 3803525 h 4413125"/>
            <a:gd name="connsiteX80" fmla="*/ 4524375 w 4781597"/>
            <a:gd name="connsiteY80" fmla="*/ 3774950 h 4413125"/>
            <a:gd name="connsiteX81" fmla="*/ 4543425 w 4781597"/>
            <a:gd name="connsiteY81" fmla="*/ 3708275 h 4413125"/>
            <a:gd name="connsiteX82" fmla="*/ 4552950 w 4781597"/>
            <a:gd name="connsiteY82" fmla="*/ 3679700 h 4413125"/>
            <a:gd name="connsiteX83" fmla="*/ 4562475 w 4781597"/>
            <a:gd name="connsiteY83" fmla="*/ 3613025 h 4413125"/>
            <a:gd name="connsiteX84" fmla="*/ 4572000 w 4781597"/>
            <a:gd name="connsiteY84" fmla="*/ 3574925 h 4413125"/>
            <a:gd name="connsiteX85" fmla="*/ 4629150 w 4781597"/>
            <a:gd name="connsiteY85" fmla="*/ 3413000 h 4413125"/>
            <a:gd name="connsiteX86" fmla="*/ 4638675 w 4781597"/>
            <a:gd name="connsiteY86" fmla="*/ 2527175 h 4413125"/>
            <a:gd name="connsiteX87" fmla="*/ 4648200 w 4781597"/>
            <a:gd name="connsiteY87" fmla="*/ 2470025 h 4413125"/>
            <a:gd name="connsiteX88" fmla="*/ 4657725 w 4781597"/>
            <a:gd name="connsiteY88" fmla="*/ 2384300 h 4413125"/>
            <a:gd name="connsiteX89" fmla="*/ 4676775 w 4781597"/>
            <a:gd name="connsiteY89" fmla="*/ 2212850 h 4413125"/>
            <a:gd name="connsiteX90" fmla="*/ 4695825 w 4781597"/>
            <a:gd name="connsiteY90" fmla="*/ 2098550 h 4413125"/>
            <a:gd name="connsiteX91" fmla="*/ 4724400 w 4781597"/>
            <a:gd name="connsiteY91" fmla="*/ 1927100 h 4413125"/>
            <a:gd name="connsiteX92" fmla="*/ 4733925 w 4781597"/>
            <a:gd name="connsiteY92" fmla="*/ 1898525 h 4413125"/>
            <a:gd name="connsiteX93" fmla="*/ 4743450 w 4781597"/>
            <a:gd name="connsiteY93" fmla="*/ 1736600 h 4413125"/>
            <a:gd name="connsiteX94" fmla="*/ 4752975 w 4781597"/>
            <a:gd name="connsiteY94" fmla="*/ 1708025 h 4413125"/>
            <a:gd name="connsiteX95" fmla="*/ 4762500 w 4781597"/>
            <a:gd name="connsiteY95" fmla="*/ 1622300 h 4413125"/>
            <a:gd name="connsiteX96" fmla="*/ 4772025 w 4781597"/>
            <a:gd name="connsiteY96" fmla="*/ 1574675 h 4413125"/>
            <a:gd name="connsiteX97" fmla="*/ 4781550 w 4781597"/>
            <a:gd name="connsiteY97" fmla="*/ 1412750 h 4413125"/>
            <a:gd name="connsiteX98" fmla="*/ 4762500 w 4781597"/>
            <a:gd name="connsiteY98" fmla="*/ 831725 h 4413125"/>
            <a:gd name="connsiteX99" fmla="*/ 4724400 w 4781597"/>
            <a:gd name="connsiteY99" fmla="*/ 669800 h 4413125"/>
            <a:gd name="connsiteX100" fmla="*/ 4714875 w 4781597"/>
            <a:gd name="connsiteY100" fmla="*/ 622175 h 4413125"/>
            <a:gd name="connsiteX101" fmla="*/ 4676775 w 4781597"/>
            <a:gd name="connsiteY101" fmla="*/ 536450 h 4413125"/>
            <a:gd name="connsiteX102" fmla="*/ 4657725 w 4781597"/>
            <a:gd name="connsiteY102" fmla="*/ 488825 h 4413125"/>
            <a:gd name="connsiteX103" fmla="*/ 4572000 w 4781597"/>
            <a:gd name="connsiteY103" fmla="*/ 336425 h 4413125"/>
            <a:gd name="connsiteX104" fmla="*/ 4505325 w 4781597"/>
            <a:gd name="connsiteY104" fmla="*/ 250700 h 4413125"/>
            <a:gd name="connsiteX105" fmla="*/ 4448175 w 4781597"/>
            <a:gd name="connsiteY105" fmla="*/ 184025 h 4413125"/>
            <a:gd name="connsiteX106" fmla="*/ 4429125 w 4781597"/>
            <a:gd name="connsiteY106" fmla="*/ 155450 h 4413125"/>
            <a:gd name="connsiteX107" fmla="*/ 4352925 w 4781597"/>
            <a:gd name="connsiteY107" fmla="*/ 107825 h 4413125"/>
            <a:gd name="connsiteX108" fmla="*/ 4314825 w 4781597"/>
            <a:gd name="connsiteY108" fmla="*/ 98300 h 4413125"/>
            <a:gd name="connsiteX109" fmla="*/ 4162425 w 4781597"/>
            <a:gd name="connsiteY109" fmla="*/ 60200 h 4413125"/>
            <a:gd name="connsiteX110" fmla="*/ 4114800 w 4781597"/>
            <a:gd name="connsiteY110" fmla="*/ 50675 h 4413125"/>
            <a:gd name="connsiteX111" fmla="*/ 4038600 w 4781597"/>
            <a:gd name="connsiteY111" fmla="*/ 31625 h 4413125"/>
            <a:gd name="connsiteX112" fmla="*/ 3857625 w 4781597"/>
            <a:gd name="connsiteY112" fmla="*/ 22100 h 4413125"/>
            <a:gd name="connsiteX113" fmla="*/ 3810000 w 4781597"/>
            <a:gd name="connsiteY113" fmla="*/ 12575 h 4413125"/>
            <a:gd name="connsiteX114" fmla="*/ 3324225 w 4781597"/>
            <a:gd name="connsiteY114" fmla="*/ 12575 h 4413125"/>
            <a:gd name="connsiteX115" fmla="*/ 3171825 w 4781597"/>
            <a:gd name="connsiteY115" fmla="*/ 41150 h 4413125"/>
            <a:gd name="connsiteX116" fmla="*/ 3048000 w 4781597"/>
            <a:gd name="connsiteY116" fmla="*/ 60200 h 4413125"/>
            <a:gd name="connsiteX117" fmla="*/ 3009900 w 4781597"/>
            <a:gd name="connsiteY117" fmla="*/ 79250 h 4413125"/>
            <a:gd name="connsiteX118" fmla="*/ 2857500 w 4781597"/>
            <a:gd name="connsiteY118" fmla="*/ 107825 h 4413125"/>
            <a:gd name="connsiteX119" fmla="*/ 2819400 w 4781597"/>
            <a:gd name="connsiteY119" fmla="*/ 126875 h 4413125"/>
            <a:gd name="connsiteX120" fmla="*/ 2676525 w 4781597"/>
            <a:gd name="connsiteY120" fmla="*/ 145925 h 4413125"/>
            <a:gd name="connsiteX121" fmla="*/ 2619375 w 4781597"/>
            <a:gd name="connsiteY121" fmla="*/ 164975 h 4413125"/>
            <a:gd name="connsiteX122" fmla="*/ 2590800 w 4781597"/>
            <a:gd name="connsiteY122" fmla="*/ 174500 h 4413125"/>
            <a:gd name="connsiteX123" fmla="*/ 2476500 w 4781597"/>
            <a:gd name="connsiteY123" fmla="*/ 203075 h 4413125"/>
            <a:gd name="connsiteX124" fmla="*/ 2400300 w 4781597"/>
            <a:gd name="connsiteY124" fmla="*/ 222125 h 4413125"/>
            <a:gd name="connsiteX125" fmla="*/ 2362200 w 4781597"/>
            <a:gd name="connsiteY125" fmla="*/ 231650 h 4413125"/>
            <a:gd name="connsiteX126" fmla="*/ 2257425 w 4781597"/>
            <a:gd name="connsiteY126" fmla="*/ 269750 h 4413125"/>
            <a:gd name="connsiteX127" fmla="*/ 2228850 w 4781597"/>
            <a:gd name="connsiteY127" fmla="*/ 279275 h 4413125"/>
            <a:gd name="connsiteX128" fmla="*/ 2190750 w 4781597"/>
            <a:gd name="connsiteY128" fmla="*/ 298325 h 4413125"/>
            <a:gd name="connsiteX129" fmla="*/ 2124075 w 4781597"/>
            <a:gd name="connsiteY129" fmla="*/ 317375 h 4413125"/>
            <a:gd name="connsiteX130" fmla="*/ 1943100 w 4781597"/>
            <a:gd name="connsiteY130" fmla="*/ 393575 h 4413125"/>
            <a:gd name="connsiteX131" fmla="*/ 1866900 w 4781597"/>
            <a:gd name="connsiteY131" fmla="*/ 412625 h 4413125"/>
            <a:gd name="connsiteX132" fmla="*/ 1838325 w 4781597"/>
            <a:gd name="connsiteY132" fmla="*/ 422150 h 4413125"/>
            <a:gd name="connsiteX133" fmla="*/ 1809750 w 4781597"/>
            <a:gd name="connsiteY133" fmla="*/ 441200 h 4413125"/>
            <a:gd name="connsiteX134" fmla="*/ 1733550 w 4781597"/>
            <a:gd name="connsiteY134" fmla="*/ 460250 h 4413125"/>
            <a:gd name="connsiteX135" fmla="*/ 1695450 w 4781597"/>
            <a:gd name="connsiteY135" fmla="*/ 469775 h 4413125"/>
            <a:gd name="connsiteX136" fmla="*/ 1666875 w 4781597"/>
            <a:gd name="connsiteY136" fmla="*/ 479300 h 4413125"/>
            <a:gd name="connsiteX137" fmla="*/ 1009650 w 4781597"/>
            <a:gd name="connsiteY137" fmla="*/ 507875 h 4413125"/>
            <a:gd name="connsiteX138" fmla="*/ 971550 w 4781597"/>
            <a:gd name="connsiteY138" fmla="*/ 517400 h 4413125"/>
            <a:gd name="connsiteX139" fmla="*/ 904875 w 4781597"/>
            <a:gd name="connsiteY139" fmla="*/ 536450 h 4413125"/>
            <a:gd name="connsiteX140" fmla="*/ 809625 w 4781597"/>
            <a:gd name="connsiteY140" fmla="*/ 574550 h 4413125"/>
            <a:gd name="connsiteX141" fmla="*/ 752475 w 4781597"/>
            <a:gd name="connsiteY141" fmla="*/ 603125 h 4413125"/>
            <a:gd name="connsiteX142" fmla="*/ 723900 w 4781597"/>
            <a:gd name="connsiteY142" fmla="*/ 622175 h 4413125"/>
            <a:gd name="connsiteX143" fmla="*/ 685800 w 4781597"/>
            <a:gd name="connsiteY143" fmla="*/ 631700 h 4413125"/>
            <a:gd name="connsiteX144" fmla="*/ 647700 w 4781597"/>
            <a:gd name="connsiteY144" fmla="*/ 650750 h 4413125"/>
            <a:gd name="connsiteX145" fmla="*/ 619125 w 4781597"/>
            <a:gd name="connsiteY145" fmla="*/ 660275 h 4413125"/>
            <a:gd name="connsiteX146" fmla="*/ 542925 w 4781597"/>
            <a:gd name="connsiteY146" fmla="*/ 717425 h 44131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  <a:cxn ang="0">
              <a:pos x="connsiteX129" y="connsiteY129"/>
            </a:cxn>
            <a:cxn ang="0">
              <a:pos x="connsiteX130" y="connsiteY130"/>
            </a:cxn>
            <a:cxn ang="0">
              <a:pos x="connsiteX131" y="connsiteY131"/>
            </a:cxn>
            <a:cxn ang="0">
              <a:pos x="connsiteX132" y="connsiteY132"/>
            </a:cxn>
            <a:cxn ang="0">
              <a:pos x="connsiteX133" y="connsiteY133"/>
            </a:cxn>
            <a:cxn ang="0">
              <a:pos x="connsiteX134" y="connsiteY134"/>
            </a:cxn>
            <a:cxn ang="0">
              <a:pos x="connsiteX135" y="connsiteY135"/>
            </a:cxn>
            <a:cxn ang="0">
              <a:pos x="connsiteX136" y="connsiteY136"/>
            </a:cxn>
            <a:cxn ang="0">
              <a:pos x="connsiteX137" y="connsiteY137"/>
            </a:cxn>
            <a:cxn ang="0">
              <a:pos x="connsiteX138" y="connsiteY138"/>
            </a:cxn>
            <a:cxn ang="0">
              <a:pos x="connsiteX139" y="connsiteY139"/>
            </a:cxn>
            <a:cxn ang="0">
              <a:pos x="connsiteX140" y="connsiteY140"/>
            </a:cxn>
            <a:cxn ang="0">
              <a:pos x="connsiteX141" y="connsiteY141"/>
            </a:cxn>
            <a:cxn ang="0">
              <a:pos x="connsiteX142" y="connsiteY142"/>
            </a:cxn>
            <a:cxn ang="0">
              <a:pos x="connsiteX143" y="connsiteY143"/>
            </a:cxn>
            <a:cxn ang="0">
              <a:pos x="connsiteX144" y="connsiteY144"/>
            </a:cxn>
            <a:cxn ang="0">
              <a:pos x="connsiteX145" y="connsiteY145"/>
            </a:cxn>
            <a:cxn ang="0">
              <a:pos x="connsiteX146" y="connsiteY146"/>
            </a:cxn>
          </a:cxnLst>
          <a:rect l="l" t="t" r="r" b="b"/>
          <a:pathLst>
            <a:path w="4781597" h="4413125">
              <a:moveTo>
                <a:pt x="619125" y="688850"/>
              </a:moveTo>
              <a:cubicBezTo>
                <a:pt x="612255" y="690224"/>
                <a:pt x="555477" y="699532"/>
                <a:pt x="542925" y="707900"/>
              </a:cubicBezTo>
              <a:cubicBezTo>
                <a:pt x="527126" y="718433"/>
                <a:pt x="504085" y="747479"/>
                <a:pt x="495300" y="765050"/>
              </a:cubicBezTo>
              <a:cubicBezTo>
                <a:pt x="490810" y="774030"/>
                <a:pt x="492047" y="785785"/>
                <a:pt x="485775" y="793625"/>
              </a:cubicBezTo>
              <a:cubicBezTo>
                <a:pt x="478624" y="802564"/>
                <a:pt x="465994" y="805346"/>
                <a:pt x="457200" y="812675"/>
              </a:cubicBezTo>
              <a:cubicBezTo>
                <a:pt x="363575" y="890696"/>
                <a:pt x="484500" y="794900"/>
                <a:pt x="409575" y="869825"/>
              </a:cubicBezTo>
              <a:cubicBezTo>
                <a:pt x="401480" y="877920"/>
                <a:pt x="389794" y="881546"/>
                <a:pt x="381000" y="888875"/>
              </a:cubicBezTo>
              <a:cubicBezTo>
                <a:pt x="370652" y="897499"/>
                <a:pt x="362773" y="908826"/>
                <a:pt x="352425" y="917450"/>
              </a:cubicBezTo>
              <a:cubicBezTo>
                <a:pt x="343631" y="924779"/>
                <a:pt x="331945" y="928405"/>
                <a:pt x="323850" y="936500"/>
              </a:cubicBezTo>
              <a:cubicBezTo>
                <a:pt x="271951" y="988399"/>
                <a:pt x="321277" y="965933"/>
                <a:pt x="266700" y="984125"/>
              </a:cubicBezTo>
              <a:cubicBezTo>
                <a:pt x="257175" y="993650"/>
                <a:pt x="246395" y="1002067"/>
                <a:pt x="238125" y="1012700"/>
              </a:cubicBezTo>
              <a:cubicBezTo>
                <a:pt x="219709" y="1036378"/>
                <a:pt x="193172" y="1077457"/>
                <a:pt x="180975" y="1107950"/>
              </a:cubicBezTo>
              <a:cubicBezTo>
                <a:pt x="173517" y="1126594"/>
                <a:pt x="161925" y="1165100"/>
                <a:pt x="161925" y="1165100"/>
              </a:cubicBezTo>
              <a:cubicBezTo>
                <a:pt x="155575" y="1209550"/>
                <a:pt x="144744" y="1253588"/>
                <a:pt x="142875" y="1298450"/>
              </a:cubicBezTo>
              <a:cubicBezTo>
                <a:pt x="132932" y="1537082"/>
                <a:pt x="157467" y="1454698"/>
                <a:pt x="123825" y="1555625"/>
              </a:cubicBezTo>
              <a:cubicBezTo>
                <a:pt x="110465" y="2063301"/>
                <a:pt x="153016" y="1782171"/>
                <a:pt x="95250" y="1974725"/>
              </a:cubicBezTo>
              <a:cubicBezTo>
                <a:pt x="69590" y="2060259"/>
                <a:pt x="103391" y="1960750"/>
                <a:pt x="76200" y="2060450"/>
              </a:cubicBezTo>
              <a:cubicBezTo>
                <a:pt x="70916" y="2079823"/>
                <a:pt x="63500" y="2098550"/>
                <a:pt x="57150" y="2117600"/>
              </a:cubicBezTo>
              <a:lnTo>
                <a:pt x="38100" y="2174750"/>
              </a:lnTo>
              <a:lnTo>
                <a:pt x="28575" y="2203325"/>
              </a:lnTo>
              <a:cubicBezTo>
                <a:pt x="25400" y="2241425"/>
                <a:pt x="24216" y="2279744"/>
                <a:pt x="19050" y="2317625"/>
              </a:cubicBezTo>
              <a:cubicBezTo>
                <a:pt x="14675" y="2349707"/>
                <a:pt x="0" y="2412875"/>
                <a:pt x="0" y="2412875"/>
              </a:cubicBezTo>
              <a:cubicBezTo>
                <a:pt x="3175" y="2476375"/>
                <a:pt x="2752" y="2540157"/>
                <a:pt x="9525" y="2603375"/>
              </a:cubicBezTo>
              <a:cubicBezTo>
                <a:pt x="23048" y="2729585"/>
                <a:pt x="17683" y="2640780"/>
                <a:pt x="47625" y="2708150"/>
              </a:cubicBezTo>
              <a:cubicBezTo>
                <a:pt x="55780" y="2726500"/>
                <a:pt x="60325" y="2746250"/>
                <a:pt x="66675" y="2765300"/>
              </a:cubicBezTo>
              <a:cubicBezTo>
                <a:pt x="69850" y="2790700"/>
                <a:pt x="72580" y="2816160"/>
                <a:pt x="76200" y="2841500"/>
              </a:cubicBezTo>
              <a:cubicBezTo>
                <a:pt x="78931" y="2860619"/>
                <a:pt x="83894" y="2879424"/>
                <a:pt x="85725" y="2898650"/>
              </a:cubicBezTo>
              <a:cubicBezTo>
                <a:pt x="105001" y="3101050"/>
                <a:pt x="82947" y="2980010"/>
                <a:pt x="104775" y="3089150"/>
              </a:cubicBezTo>
              <a:cubicBezTo>
                <a:pt x="107950" y="3127250"/>
                <a:pt x="109247" y="3165553"/>
                <a:pt x="114300" y="3203450"/>
              </a:cubicBezTo>
              <a:cubicBezTo>
                <a:pt x="115627" y="3213402"/>
                <a:pt x="121067" y="3222371"/>
                <a:pt x="123825" y="3232025"/>
              </a:cubicBezTo>
              <a:cubicBezTo>
                <a:pt x="127421" y="3244612"/>
                <a:pt x="129500" y="3257613"/>
                <a:pt x="133350" y="3270125"/>
              </a:cubicBezTo>
              <a:cubicBezTo>
                <a:pt x="142208" y="3298914"/>
                <a:pt x="152400" y="3327275"/>
                <a:pt x="161925" y="3355850"/>
              </a:cubicBezTo>
              <a:lnTo>
                <a:pt x="171450" y="3384425"/>
              </a:lnTo>
              <a:cubicBezTo>
                <a:pt x="174625" y="3406650"/>
                <a:pt x="178008" y="3428846"/>
                <a:pt x="180975" y="3451100"/>
              </a:cubicBezTo>
              <a:cubicBezTo>
                <a:pt x="184358" y="3476473"/>
                <a:pt x="185783" y="3502141"/>
                <a:pt x="190500" y="3527300"/>
              </a:cubicBezTo>
              <a:cubicBezTo>
                <a:pt x="195325" y="3553033"/>
                <a:pt x="203200" y="3578100"/>
                <a:pt x="209550" y="3603500"/>
              </a:cubicBezTo>
              <a:lnTo>
                <a:pt x="228600" y="3679700"/>
              </a:lnTo>
              <a:cubicBezTo>
                <a:pt x="229402" y="3692532"/>
                <a:pt x="233524" y="3842164"/>
                <a:pt x="247650" y="3889250"/>
              </a:cubicBezTo>
              <a:cubicBezTo>
                <a:pt x="253384" y="3908364"/>
                <a:pt x="296805" y="3979170"/>
                <a:pt x="304800" y="3984500"/>
              </a:cubicBezTo>
              <a:cubicBezTo>
                <a:pt x="314325" y="3990850"/>
                <a:pt x="324581" y="3996221"/>
                <a:pt x="333375" y="4003550"/>
              </a:cubicBezTo>
              <a:cubicBezTo>
                <a:pt x="343723" y="4012174"/>
                <a:pt x="351602" y="4023501"/>
                <a:pt x="361950" y="4032125"/>
              </a:cubicBezTo>
              <a:cubicBezTo>
                <a:pt x="402896" y="4066247"/>
                <a:pt x="376142" y="4039221"/>
                <a:pt x="419100" y="4060700"/>
              </a:cubicBezTo>
              <a:cubicBezTo>
                <a:pt x="484504" y="4093402"/>
                <a:pt x="403416" y="4070898"/>
                <a:pt x="495300" y="4089275"/>
              </a:cubicBezTo>
              <a:cubicBezTo>
                <a:pt x="508000" y="4095625"/>
                <a:pt x="519800" y="4104245"/>
                <a:pt x="533400" y="4108325"/>
              </a:cubicBezTo>
              <a:cubicBezTo>
                <a:pt x="551898" y="4113874"/>
                <a:pt x="571612" y="4114062"/>
                <a:pt x="590550" y="4117850"/>
              </a:cubicBezTo>
              <a:cubicBezTo>
                <a:pt x="603387" y="4120417"/>
                <a:pt x="615871" y="4124535"/>
                <a:pt x="628650" y="4127375"/>
              </a:cubicBezTo>
              <a:cubicBezTo>
                <a:pt x="644454" y="4130887"/>
                <a:pt x="660516" y="4133192"/>
                <a:pt x="676275" y="4136900"/>
              </a:cubicBezTo>
              <a:cubicBezTo>
                <a:pt x="839704" y="4175354"/>
                <a:pt x="737974" y="4160693"/>
                <a:pt x="895350" y="4175000"/>
              </a:cubicBezTo>
              <a:cubicBezTo>
                <a:pt x="948452" y="4188275"/>
                <a:pt x="1039767" y="4211746"/>
                <a:pt x="1076325" y="4213100"/>
              </a:cubicBezTo>
              <a:lnTo>
                <a:pt x="1333500" y="4222625"/>
              </a:lnTo>
              <a:cubicBezTo>
                <a:pt x="1415747" y="4228952"/>
                <a:pt x="1578318" y="4240507"/>
                <a:pt x="1647825" y="4251200"/>
              </a:cubicBezTo>
              <a:cubicBezTo>
                <a:pt x="1667672" y="4254253"/>
                <a:pt x="1685524" y="4265263"/>
                <a:pt x="1704975" y="4270250"/>
              </a:cubicBezTo>
              <a:cubicBezTo>
                <a:pt x="1809406" y="4297027"/>
                <a:pt x="1913951" y="4323548"/>
                <a:pt x="2019300" y="4346450"/>
              </a:cubicBezTo>
              <a:cubicBezTo>
                <a:pt x="2109515" y="4366062"/>
                <a:pt x="2175364" y="4367980"/>
                <a:pt x="2266950" y="4375025"/>
              </a:cubicBezTo>
              <a:cubicBezTo>
                <a:pt x="2328371" y="4395499"/>
                <a:pt x="2269596" y="4378124"/>
                <a:pt x="2381250" y="4394075"/>
              </a:cubicBezTo>
              <a:cubicBezTo>
                <a:pt x="2419487" y="4399537"/>
                <a:pt x="2457450" y="4406775"/>
                <a:pt x="2495550" y="4413125"/>
              </a:cubicBezTo>
              <a:cubicBezTo>
                <a:pt x="2565694" y="4408449"/>
                <a:pt x="2628569" y="4408965"/>
                <a:pt x="2695575" y="4394075"/>
              </a:cubicBezTo>
              <a:cubicBezTo>
                <a:pt x="2705376" y="4391897"/>
                <a:pt x="2714410" y="4386985"/>
                <a:pt x="2724150" y="4384550"/>
              </a:cubicBezTo>
              <a:cubicBezTo>
                <a:pt x="2777688" y="4371165"/>
                <a:pt x="2768205" y="4381572"/>
                <a:pt x="2819400" y="4355975"/>
              </a:cubicBezTo>
              <a:cubicBezTo>
                <a:pt x="2829639" y="4350855"/>
                <a:pt x="2837115" y="4340545"/>
                <a:pt x="2847975" y="4336925"/>
              </a:cubicBezTo>
              <a:cubicBezTo>
                <a:pt x="2884741" y="4324670"/>
                <a:pt x="3034324" y="4318171"/>
                <a:pt x="3038475" y="4317875"/>
              </a:cubicBezTo>
              <a:cubicBezTo>
                <a:pt x="3127241" y="4288286"/>
                <a:pt x="3043432" y="4311351"/>
                <a:pt x="3248025" y="4336925"/>
              </a:cubicBezTo>
              <a:cubicBezTo>
                <a:pt x="3484886" y="4366533"/>
                <a:pt x="3223872" y="4330802"/>
                <a:pt x="3362325" y="4355975"/>
              </a:cubicBezTo>
              <a:cubicBezTo>
                <a:pt x="3384414" y="4359991"/>
                <a:pt x="3406911" y="4361484"/>
                <a:pt x="3429000" y="4365500"/>
              </a:cubicBezTo>
              <a:cubicBezTo>
                <a:pt x="3500934" y="4378579"/>
                <a:pt x="3433469" y="4376417"/>
                <a:pt x="3533775" y="4384550"/>
              </a:cubicBezTo>
              <a:cubicBezTo>
                <a:pt x="3628924" y="4392265"/>
                <a:pt x="3724318" y="4396634"/>
                <a:pt x="3819525" y="4403600"/>
              </a:cubicBezTo>
              <a:cubicBezTo>
                <a:pt x="3854501" y="4406159"/>
                <a:pt x="3889375" y="4409950"/>
                <a:pt x="3924300" y="4413125"/>
              </a:cubicBezTo>
              <a:cubicBezTo>
                <a:pt x="3987800" y="4406775"/>
                <a:pt x="4051927" y="4405009"/>
                <a:pt x="4114800" y="4394075"/>
              </a:cubicBezTo>
              <a:cubicBezTo>
                <a:pt x="4126078" y="4392114"/>
                <a:pt x="4132853" y="4379534"/>
                <a:pt x="4143375" y="4375025"/>
              </a:cubicBezTo>
              <a:cubicBezTo>
                <a:pt x="4155407" y="4369868"/>
                <a:pt x="4168888" y="4369096"/>
                <a:pt x="4181475" y="4365500"/>
              </a:cubicBezTo>
              <a:cubicBezTo>
                <a:pt x="4202851" y="4359393"/>
                <a:pt x="4230301" y="4349282"/>
                <a:pt x="4248150" y="4336925"/>
              </a:cubicBezTo>
              <a:cubicBezTo>
                <a:pt x="4364098" y="4256653"/>
                <a:pt x="4293348" y="4283759"/>
                <a:pt x="4362450" y="4260725"/>
              </a:cubicBezTo>
              <a:cubicBezTo>
                <a:pt x="4389295" y="4215984"/>
                <a:pt x="4393871" y="4214086"/>
                <a:pt x="4410075" y="4165475"/>
              </a:cubicBezTo>
              <a:cubicBezTo>
                <a:pt x="4417384" y="4143547"/>
                <a:pt x="4423043" y="4121100"/>
                <a:pt x="4429125" y="4098800"/>
              </a:cubicBezTo>
              <a:cubicBezTo>
                <a:pt x="4432569" y="4086170"/>
                <a:pt x="4434053" y="4072957"/>
                <a:pt x="4438650" y="4060700"/>
              </a:cubicBezTo>
              <a:cubicBezTo>
                <a:pt x="4443636" y="4047405"/>
                <a:pt x="4451350" y="4035300"/>
                <a:pt x="4457700" y="4022600"/>
              </a:cubicBezTo>
              <a:cubicBezTo>
                <a:pt x="4460875" y="4003550"/>
                <a:pt x="4464288" y="3984538"/>
                <a:pt x="4467225" y="3965450"/>
              </a:cubicBezTo>
              <a:cubicBezTo>
                <a:pt x="4470639" y="3943260"/>
                <a:pt x="4470299" y="3920279"/>
                <a:pt x="4476750" y="3898775"/>
              </a:cubicBezTo>
              <a:cubicBezTo>
                <a:pt x="4480039" y="3887810"/>
                <a:pt x="4489450" y="3879725"/>
                <a:pt x="4495800" y="3870200"/>
              </a:cubicBezTo>
              <a:cubicBezTo>
                <a:pt x="4498975" y="3847975"/>
                <a:pt x="4498874" y="3825029"/>
                <a:pt x="4505325" y="3803525"/>
              </a:cubicBezTo>
              <a:cubicBezTo>
                <a:pt x="4508614" y="3792560"/>
                <a:pt x="4519255" y="3785189"/>
                <a:pt x="4524375" y="3774950"/>
              </a:cubicBezTo>
              <a:cubicBezTo>
                <a:pt x="4531988" y="3759725"/>
                <a:pt x="4539356" y="3722517"/>
                <a:pt x="4543425" y="3708275"/>
              </a:cubicBezTo>
              <a:cubicBezTo>
                <a:pt x="4546183" y="3698621"/>
                <a:pt x="4549775" y="3689225"/>
                <a:pt x="4552950" y="3679700"/>
              </a:cubicBezTo>
              <a:cubicBezTo>
                <a:pt x="4556125" y="3657475"/>
                <a:pt x="4558459" y="3635114"/>
                <a:pt x="4562475" y="3613025"/>
              </a:cubicBezTo>
              <a:cubicBezTo>
                <a:pt x="4564817" y="3600145"/>
                <a:pt x="4568150" y="3587437"/>
                <a:pt x="4572000" y="3574925"/>
              </a:cubicBezTo>
              <a:cubicBezTo>
                <a:pt x="4593231" y="3505926"/>
                <a:pt x="4604339" y="3479162"/>
                <a:pt x="4629150" y="3413000"/>
              </a:cubicBezTo>
              <a:cubicBezTo>
                <a:pt x="4632325" y="3117725"/>
                <a:pt x="4632711" y="2822407"/>
                <a:pt x="4638675" y="2527175"/>
              </a:cubicBezTo>
              <a:cubicBezTo>
                <a:pt x="4639065" y="2507866"/>
                <a:pt x="4645648" y="2489168"/>
                <a:pt x="4648200" y="2470025"/>
              </a:cubicBezTo>
              <a:cubicBezTo>
                <a:pt x="4652000" y="2441526"/>
                <a:pt x="4654999" y="2412921"/>
                <a:pt x="4657725" y="2384300"/>
              </a:cubicBezTo>
              <a:cubicBezTo>
                <a:pt x="4682566" y="2123472"/>
                <a:pt x="4654038" y="2372008"/>
                <a:pt x="4676775" y="2212850"/>
              </a:cubicBezTo>
              <a:cubicBezTo>
                <a:pt x="4726121" y="1867428"/>
                <a:pt x="4660557" y="2292522"/>
                <a:pt x="4695825" y="2098550"/>
              </a:cubicBezTo>
              <a:cubicBezTo>
                <a:pt x="4721963" y="1954791"/>
                <a:pt x="4683004" y="2120282"/>
                <a:pt x="4724400" y="1927100"/>
              </a:cubicBezTo>
              <a:cubicBezTo>
                <a:pt x="4726504" y="1917283"/>
                <a:pt x="4730750" y="1908050"/>
                <a:pt x="4733925" y="1898525"/>
              </a:cubicBezTo>
              <a:cubicBezTo>
                <a:pt x="4737100" y="1844550"/>
                <a:pt x="4738070" y="1790400"/>
                <a:pt x="4743450" y="1736600"/>
              </a:cubicBezTo>
              <a:cubicBezTo>
                <a:pt x="4744449" y="1726610"/>
                <a:pt x="4751324" y="1717929"/>
                <a:pt x="4752975" y="1708025"/>
              </a:cubicBezTo>
              <a:cubicBezTo>
                <a:pt x="4757702" y="1679665"/>
                <a:pt x="4758434" y="1650762"/>
                <a:pt x="4762500" y="1622300"/>
              </a:cubicBezTo>
              <a:cubicBezTo>
                <a:pt x="4764790" y="1606273"/>
                <a:pt x="4768850" y="1590550"/>
                <a:pt x="4772025" y="1574675"/>
              </a:cubicBezTo>
              <a:cubicBezTo>
                <a:pt x="4775200" y="1520700"/>
                <a:pt x="4782243" y="1466814"/>
                <a:pt x="4781550" y="1412750"/>
              </a:cubicBezTo>
              <a:cubicBezTo>
                <a:pt x="4779066" y="1218987"/>
                <a:pt x="4773249" y="1025206"/>
                <a:pt x="4762500" y="831725"/>
              </a:cubicBezTo>
              <a:cubicBezTo>
                <a:pt x="4757115" y="734788"/>
                <a:pt x="4744913" y="745016"/>
                <a:pt x="4724400" y="669800"/>
              </a:cubicBezTo>
              <a:cubicBezTo>
                <a:pt x="4720140" y="654181"/>
                <a:pt x="4720320" y="637421"/>
                <a:pt x="4714875" y="622175"/>
              </a:cubicBezTo>
              <a:cubicBezTo>
                <a:pt x="4704358" y="592727"/>
                <a:pt x="4689093" y="565192"/>
                <a:pt x="4676775" y="536450"/>
              </a:cubicBezTo>
              <a:cubicBezTo>
                <a:pt x="4670040" y="520735"/>
                <a:pt x="4664800" y="504390"/>
                <a:pt x="4657725" y="488825"/>
              </a:cubicBezTo>
              <a:cubicBezTo>
                <a:pt x="4638788" y="447164"/>
                <a:pt x="4594566" y="365438"/>
                <a:pt x="4572000" y="336425"/>
              </a:cubicBezTo>
              <a:lnTo>
                <a:pt x="4505325" y="250700"/>
              </a:lnTo>
              <a:cubicBezTo>
                <a:pt x="4362638" y="65207"/>
                <a:pt x="4577944" y="339748"/>
                <a:pt x="4448175" y="184025"/>
              </a:cubicBezTo>
              <a:cubicBezTo>
                <a:pt x="4440846" y="175231"/>
                <a:pt x="4437220" y="163545"/>
                <a:pt x="4429125" y="155450"/>
              </a:cubicBezTo>
              <a:cubicBezTo>
                <a:pt x="4411144" y="137469"/>
                <a:pt x="4377069" y="116879"/>
                <a:pt x="4352925" y="107825"/>
              </a:cubicBezTo>
              <a:cubicBezTo>
                <a:pt x="4340668" y="103228"/>
                <a:pt x="4327525" y="101475"/>
                <a:pt x="4314825" y="98300"/>
              </a:cubicBezTo>
              <a:cubicBezTo>
                <a:pt x="4232460" y="48881"/>
                <a:pt x="4294480" y="76707"/>
                <a:pt x="4162425" y="60200"/>
              </a:cubicBezTo>
              <a:cubicBezTo>
                <a:pt x="4146361" y="58192"/>
                <a:pt x="4130575" y="54315"/>
                <a:pt x="4114800" y="50675"/>
              </a:cubicBezTo>
              <a:cubicBezTo>
                <a:pt x="4089289" y="44788"/>
                <a:pt x="4064622" y="34516"/>
                <a:pt x="4038600" y="31625"/>
              </a:cubicBezTo>
              <a:cubicBezTo>
                <a:pt x="3978561" y="24954"/>
                <a:pt x="3917950" y="25275"/>
                <a:pt x="3857625" y="22100"/>
              </a:cubicBezTo>
              <a:cubicBezTo>
                <a:pt x="3841750" y="18925"/>
                <a:pt x="3826027" y="14865"/>
                <a:pt x="3810000" y="12575"/>
              </a:cubicBezTo>
              <a:cubicBezTo>
                <a:pt x="3633283" y="-12670"/>
                <a:pt x="3560108" y="6959"/>
                <a:pt x="3324225" y="12575"/>
              </a:cubicBezTo>
              <a:cubicBezTo>
                <a:pt x="3273425" y="22100"/>
                <a:pt x="3223111" y="34739"/>
                <a:pt x="3171825" y="41150"/>
              </a:cubicBezTo>
              <a:cubicBezTo>
                <a:pt x="3079561" y="52683"/>
                <a:pt x="3120726" y="45655"/>
                <a:pt x="3048000" y="60200"/>
              </a:cubicBezTo>
              <a:cubicBezTo>
                <a:pt x="3035300" y="66550"/>
                <a:pt x="3023370" y="74760"/>
                <a:pt x="3009900" y="79250"/>
              </a:cubicBezTo>
              <a:cubicBezTo>
                <a:pt x="2949280" y="99457"/>
                <a:pt x="2920168" y="99992"/>
                <a:pt x="2857500" y="107825"/>
              </a:cubicBezTo>
              <a:cubicBezTo>
                <a:pt x="2844800" y="114175"/>
                <a:pt x="2833000" y="122795"/>
                <a:pt x="2819400" y="126875"/>
              </a:cubicBezTo>
              <a:cubicBezTo>
                <a:pt x="2794250" y="134420"/>
                <a:pt x="2691587" y="144251"/>
                <a:pt x="2676525" y="145925"/>
              </a:cubicBezTo>
              <a:lnTo>
                <a:pt x="2619375" y="164975"/>
              </a:lnTo>
              <a:cubicBezTo>
                <a:pt x="2609850" y="168150"/>
                <a:pt x="2600645" y="172531"/>
                <a:pt x="2590800" y="174500"/>
              </a:cubicBezTo>
              <a:cubicBezTo>
                <a:pt x="2504052" y="191850"/>
                <a:pt x="2582239" y="174878"/>
                <a:pt x="2476500" y="203075"/>
              </a:cubicBezTo>
              <a:cubicBezTo>
                <a:pt x="2451202" y="209821"/>
                <a:pt x="2425700" y="215775"/>
                <a:pt x="2400300" y="222125"/>
              </a:cubicBezTo>
              <a:cubicBezTo>
                <a:pt x="2387600" y="225300"/>
                <a:pt x="2374619" y="227510"/>
                <a:pt x="2362200" y="231650"/>
              </a:cubicBezTo>
              <a:cubicBezTo>
                <a:pt x="2296009" y="253714"/>
                <a:pt x="2375126" y="226950"/>
                <a:pt x="2257425" y="269750"/>
              </a:cubicBezTo>
              <a:cubicBezTo>
                <a:pt x="2247989" y="273181"/>
                <a:pt x="2238078" y="275320"/>
                <a:pt x="2228850" y="279275"/>
              </a:cubicBezTo>
              <a:cubicBezTo>
                <a:pt x="2215799" y="284868"/>
                <a:pt x="2204045" y="293339"/>
                <a:pt x="2190750" y="298325"/>
              </a:cubicBezTo>
              <a:cubicBezTo>
                <a:pt x="2152991" y="312484"/>
                <a:pt x="2157337" y="302023"/>
                <a:pt x="2124075" y="317375"/>
              </a:cubicBezTo>
              <a:cubicBezTo>
                <a:pt x="2035101" y="358440"/>
                <a:pt x="2034316" y="370771"/>
                <a:pt x="1943100" y="393575"/>
              </a:cubicBezTo>
              <a:cubicBezTo>
                <a:pt x="1917700" y="399925"/>
                <a:pt x="1891738" y="404346"/>
                <a:pt x="1866900" y="412625"/>
              </a:cubicBezTo>
              <a:cubicBezTo>
                <a:pt x="1857375" y="415800"/>
                <a:pt x="1847305" y="417660"/>
                <a:pt x="1838325" y="422150"/>
              </a:cubicBezTo>
              <a:cubicBezTo>
                <a:pt x="1828086" y="427270"/>
                <a:pt x="1820508" y="437288"/>
                <a:pt x="1809750" y="441200"/>
              </a:cubicBezTo>
              <a:cubicBezTo>
                <a:pt x="1785145" y="450147"/>
                <a:pt x="1758950" y="453900"/>
                <a:pt x="1733550" y="460250"/>
              </a:cubicBezTo>
              <a:cubicBezTo>
                <a:pt x="1720850" y="463425"/>
                <a:pt x="1707869" y="465635"/>
                <a:pt x="1695450" y="469775"/>
              </a:cubicBezTo>
              <a:cubicBezTo>
                <a:pt x="1685925" y="472950"/>
                <a:pt x="1676762" y="477555"/>
                <a:pt x="1666875" y="479300"/>
              </a:cubicBezTo>
              <a:cubicBezTo>
                <a:pt x="1425660" y="521867"/>
                <a:pt x="1325456" y="502133"/>
                <a:pt x="1009650" y="507875"/>
              </a:cubicBezTo>
              <a:cubicBezTo>
                <a:pt x="996950" y="511050"/>
                <a:pt x="984137" y="513804"/>
                <a:pt x="971550" y="517400"/>
              </a:cubicBezTo>
              <a:cubicBezTo>
                <a:pt x="875897" y="544729"/>
                <a:pt x="1023982" y="506673"/>
                <a:pt x="904875" y="536450"/>
              </a:cubicBezTo>
              <a:cubicBezTo>
                <a:pt x="791292" y="604600"/>
                <a:pt x="920943" y="534071"/>
                <a:pt x="809625" y="574550"/>
              </a:cubicBezTo>
              <a:cubicBezTo>
                <a:pt x="789609" y="581829"/>
                <a:pt x="771093" y="592782"/>
                <a:pt x="752475" y="603125"/>
              </a:cubicBezTo>
              <a:cubicBezTo>
                <a:pt x="742468" y="608684"/>
                <a:pt x="734422" y="617666"/>
                <a:pt x="723900" y="622175"/>
              </a:cubicBezTo>
              <a:cubicBezTo>
                <a:pt x="711868" y="627332"/>
                <a:pt x="698057" y="627103"/>
                <a:pt x="685800" y="631700"/>
              </a:cubicBezTo>
              <a:cubicBezTo>
                <a:pt x="672505" y="636686"/>
                <a:pt x="660751" y="645157"/>
                <a:pt x="647700" y="650750"/>
              </a:cubicBezTo>
              <a:cubicBezTo>
                <a:pt x="638472" y="654705"/>
                <a:pt x="627902" y="655399"/>
                <a:pt x="619125" y="660275"/>
              </a:cubicBezTo>
              <a:cubicBezTo>
                <a:pt x="570658" y="687201"/>
                <a:pt x="571828" y="688522"/>
                <a:pt x="542925" y="717425"/>
              </a:cubicBezTo>
            </a:path>
          </a:pathLst>
        </a:custGeom>
        <a:noFill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671578</xdr:colOff>
      <xdr:row>35</xdr:row>
      <xdr:rowOff>47625</xdr:rowOff>
    </xdr:from>
    <xdr:ext cx="673069" cy="342786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B6B0F6BD-FB89-49A6-ACB8-FA429955795F}"/>
            </a:ext>
          </a:extLst>
        </xdr:cNvPr>
        <xdr:cNvSpPr txBox="1"/>
      </xdr:nvSpPr>
      <xdr:spPr>
        <a:xfrm>
          <a:off x="2024128" y="7124700"/>
          <a:ext cx="673069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>
              <a:solidFill>
                <a:schemeClr val="tx2">
                  <a:lumMod val="60000"/>
                  <a:lumOff val="40000"/>
                </a:schemeClr>
              </a:solidFill>
            </a:rPr>
            <a:t>Swale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xtension.arizona.edu/yavapai" TargetMode="External"/><Relationship Id="rId1" Type="http://schemas.openxmlformats.org/officeDocument/2006/relationships/hyperlink" Target="https://extension.arizona.edu/sites/extension.arizona.edu/files/resources/generalirrigationguidelines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zwater.gov/AzDWR/WaterManagement/AMAs/documents/PRAMAPLANTLIST_00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cals.arizona.edu/azmet/az-data.htm" TargetMode="External"/><Relationship Id="rId1" Type="http://schemas.openxmlformats.org/officeDocument/2006/relationships/hyperlink" Target="http://www.cwagaz.org/images/Reports/RefLib/RWH-Landscape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pa.gov/watersense/water-budget-data-finder" TargetMode="External"/><Relationship Id="rId13" Type="http://schemas.openxmlformats.org/officeDocument/2006/relationships/hyperlink" Target="http://cwagaz.org/images/Reports/RainwaterHarvestingTips.pdf" TargetMode="External"/><Relationship Id="rId18" Type="http://schemas.openxmlformats.org/officeDocument/2006/relationships/hyperlink" Target="http://www.prescott-az.gov/_d/water_aware.pdf" TargetMode="External"/><Relationship Id="rId3" Type="http://schemas.openxmlformats.org/officeDocument/2006/relationships/hyperlink" Target="http://yavapaigardener.blogspot.com/" TargetMode="External"/><Relationship Id="rId21" Type="http://schemas.openxmlformats.org/officeDocument/2006/relationships/hyperlink" Target="http://library.uniteddiversity.coop/Water_and_Sanitation/Rainwater_Harvesting_for_Drylands_and_Beyond_Volume_2.pdf" TargetMode="External"/><Relationship Id="rId7" Type="http://schemas.openxmlformats.org/officeDocument/2006/relationships/hyperlink" Target="http://www.rainxchange.com/calculator.php" TargetMode="External"/><Relationship Id="rId12" Type="http://schemas.openxmlformats.org/officeDocument/2006/relationships/hyperlink" Target="http://cwagaz.org/" TargetMode="External"/><Relationship Id="rId17" Type="http://schemas.openxmlformats.org/officeDocument/2006/relationships/hyperlink" Target="http://www.twdb.texas.gov/publications/brochures/conservation/doc/RainwaterHarvestingManual_3rdedition.pdf" TargetMode="External"/><Relationship Id="rId25" Type="http://schemas.openxmlformats.org/officeDocument/2006/relationships/printerSettings" Target="../printerSettings/printerSettings2.bin"/><Relationship Id="rId2" Type="http://schemas.openxmlformats.org/officeDocument/2006/relationships/hyperlink" Target="http://www.azwater.gov/AzDWR/WaterManagement/AMAs/documents/PRAMAPLANTLIST_000.pdf" TargetMode="External"/><Relationship Id="rId16" Type="http://schemas.openxmlformats.org/officeDocument/2006/relationships/hyperlink" Target="https://www.tucsonaz.gov/files/transportation/2006WaterHarvesting.pdf" TargetMode="External"/><Relationship Id="rId20" Type="http://schemas.openxmlformats.org/officeDocument/2006/relationships/hyperlink" Target="http://library.uniteddiversity.coop/Water_and_Sanitation/Rainwater_Harvesting_for_Drylands_and_Beyond_Volume_1.pdf" TargetMode="External"/><Relationship Id="rId1" Type="http://schemas.openxmlformats.org/officeDocument/2006/relationships/hyperlink" Target="http://www.cwagaz.org/images/Reports/RefLib/RWH-Landscape.pdf" TargetMode="External"/><Relationship Id="rId6" Type="http://schemas.openxmlformats.org/officeDocument/2006/relationships/hyperlink" Target="http://www.prescott-az.gov/services/water/conservation.php" TargetMode="External"/><Relationship Id="rId11" Type="http://schemas.openxmlformats.org/officeDocument/2006/relationships/hyperlink" Target="https://extension.arizona.edu/sites/extension.arizona.edu/files/pubs/az1194.pdf" TargetMode="External"/><Relationship Id="rId24" Type="http://schemas.openxmlformats.org/officeDocument/2006/relationships/hyperlink" Target="http://www.harvestingrainwater.com/" TargetMode="External"/><Relationship Id="rId5" Type="http://schemas.openxmlformats.org/officeDocument/2006/relationships/hyperlink" Target="http://www.azwater.gov/azdwr/default.aspx" TargetMode="External"/><Relationship Id="rId15" Type="http://schemas.openxmlformats.org/officeDocument/2006/relationships/hyperlink" Target="http://cwagaz.org/resources/video-archive/217-2016-05-14-rwh-tour" TargetMode="External"/><Relationship Id="rId23" Type="http://schemas.openxmlformats.org/officeDocument/2006/relationships/hyperlink" Target="https://youtu.be/I2xDZlpInik" TargetMode="External"/><Relationship Id="rId10" Type="http://schemas.openxmlformats.org/officeDocument/2006/relationships/hyperlink" Target="http://www.iwmi.cgiar.org/WAtlas/Default.aspx" TargetMode="External"/><Relationship Id="rId19" Type="http://schemas.openxmlformats.org/officeDocument/2006/relationships/hyperlink" Target="http://www.prescott-az.gov/_d/landscape-watering-guideammwa2011.pdf" TargetMode="External"/><Relationship Id="rId4" Type="http://schemas.openxmlformats.org/officeDocument/2006/relationships/hyperlink" Target="http://www.aznps.com/chapters/prescott/prescott.htm" TargetMode="External"/><Relationship Id="rId9" Type="http://schemas.openxmlformats.org/officeDocument/2006/relationships/hyperlink" Target="https://extension.arizona.edu/sites/extension.arizona.edu/files/resources/generalirrigationguidelines.pdf" TargetMode="External"/><Relationship Id="rId14" Type="http://schemas.openxmlformats.org/officeDocument/2006/relationships/hyperlink" Target="http://cwagaz.org/resources/video-archive/216-2016-04-09-rwh" TargetMode="External"/><Relationship Id="rId22" Type="http://schemas.openxmlformats.org/officeDocument/2006/relationships/hyperlink" Target="https://www.amazon.com/s/ref=nb_sb_noss/144-8435524-3255205?url=search-alias%3Dstripbooks&amp;field-keywords=Rainwater+harvesting+for+drylands+and+beyond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pa.gov/watersense/water-budget-data-finder" TargetMode="External"/><Relationship Id="rId2" Type="http://schemas.openxmlformats.org/officeDocument/2006/relationships/hyperlink" Target="http://wcatlas.iwmi.org/" TargetMode="External"/><Relationship Id="rId1" Type="http://schemas.openxmlformats.org/officeDocument/2006/relationships/hyperlink" Target="../../../Data%20source%20for%20Demand%20Factors/%20%20Harvesting%20Rainwater%20for%20Landscape%20U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workbookViewId="0"/>
  </sheetViews>
  <sheetFormatPr defaultColWidth="8.875" defaultRowHeight="15.75" x14ac:dyDescent="0.25"/>
  <sheetData>
    <row r="1" spans="1:4" x14ac:dyDescent="0.25">
      <c r="A1" t="s">
        <v>212</v>
      </c>
    </row>
    <row r="2" spans="1:4" x14ac:dyDescent="0.25">
      <c r="A2" t="s">
        <v>217</v>
      </c>
    </row>
    <row r="3" spans="1:4" x14ac:dyDescent="0.25">
      <c r="A3" t="s">
        <v>278</v>
      </c>
    </row>
    <row r="4" spans="1:4" x14ac:dyDescent="0.25">
      <c r="A4" t="s">
        <v>268</v>
      </c>
    </row>
    <row r="5" spans="1:4" x14ac:dyDescent="0.25">
      <c r="A5" t="s">
        <v>68</v>
      </c>
      <c r="D5" s="5" t="s">
        <v>62</v>
      </c>
    </row>
    <row r="7" spans="1:4" x14ac:dyDescent="0.25">
      <c r="A7" s="14" t="s">
        <v>266</v>
      </c>
    </row>
    <row r="8" spans="1:4" x14ac:dyDescent="0.25">
      <c r="A8" s="14" t="s">
        <v>272</v>
      </c>
    </row>
    <row r="9" spans="1:4" x14ac:dyDescent="0.25">
      <c r="A9" t="s">
        <v>267</v>
      </c>
    </row>
    <row r="10" spans="1:4" x14ac:dyDescent="0.25">
      <c r="A10" s="14" t="s">
        <v>233</v>
      </c>
    </row>
    <row r="11" spans="1:4" x14ac:dyDescent="0.25">
      <c r="A11" s="14" t="s">
        <v>280</v>
      </c>
    </row>
    <row r="12" spans="1:4" x14ac:dyDescent="0.25">
      <c r="A12" s="14" t="s">
        <v>281</v>
      </c>
    </row>
    <row r="13" spans="1:4" x14ac:dyDescent="0.25">
      <c r="A13" t="s">
        <v>271</v>
      </c>
    </row>
    <row r="14" spans="1:4" x14ac:dyDescent="0.25">
      <c r="A14" s="14" t="s">
        <v>253</v>
      </c>
    </row>
    <row r="15" spans="1:4" x14ac:dyDescent="0.25">
      <c r="A15" s="14" t="s">
        <v>287</v>
      </c>
    </row>
    <row r="17" spans="1:6" ht="18.75" x14ac:dyDescent="0.3">
      <c r="A17" s="54" t="s">
        <v>69</v>
      </c>
    </row>
    <row r="18" spans="1:6" x14ac:dyDescent="0.25">
      <c r="A18" s="1" t="s">
        <v>218</v>
      </c>
      <c r="D18" s="39"/>
      <c r="E18" s="39"/>
      <c r="F18" s="39"/>
    </row>
    <row r="19" spans="1:6" x14ac:dyDescent="0.25">
      <c r="A19" t="s">
        <v>36</v>
      </c>
    </row>
    <row r="20" spans="1:6" x14ac:dyDescent="0.25">
      <c r="A20" t="s">
        <v>37</v>
      </c>
    </row>
    <row r="21" spans="1:6" x14ac:dyDescent="0.25">
      <c r="A21" t="s">
        <v>238</v>
      </c>
    </row>
    <row r="22" spans="1:6" x14ac:dyDescent="0.25">
      <c r="A22" t="s">
        <v>58</v>
      </c>
    </row>
    <row r="24" spans="1:6" x14ac:dyDescent="0.25">
      <c r="A24" s="1" t="s">
        <v>28</v>
      </c>
    </row>
    <row r="25" spans="1:6" x14ac:dyDescent="0.25">
      <c r="A25" t="s">
        <v>297</v>
      </c>
    </row>
    <row r="26" spans="1:6" x14ac:dyDescent="0.25">
      <c r="A26" t="s">
        <v>299</v>
      </c>
    </row>
    <row r="27" spans="1:6" x14ac:dyDescent="0.25">
      <c r="A27" s="1" t="s">
        <v>234</v>
      </c>
    </row>
    <row r="29" spans="1:6" x14ac:dyDescent="0.25">
      <c r="A29" s="1" t="s">
        <v>29</v>
      </c>
    </row>
    <row r="30" spans="1:6" x14ac:dyDescent="0.25">
      <c r="A30" t="s">
        <v>239</v>
      </c>
    </row>
    <row r="31" spans="1:6" x14ac:dyDescent="0.25">
      <c r="A31" t="s">
        <v>30</v>
      </c>
    </row>
    <row r="33" spans="1:2" x14ac:dyDescent="0.25">
      <c r="A33" s="1" t="s">
        <v>289</v>
      </c>
    </row>
    <row r="34" spans="1:2" x14ac:dyDescent="0.25">
      <c r="A34" t="s">
        <v>290</v>
      </c>
    </row>
    <row r="35" spans="1:2" x14ac:dyDescent="0.25">
      <c r="A35" t="s">
        <v>269</v>
      </c>
    </row>
    <row r="36" spans="1:2" x14ac:dyDescent="0.25">
      <c r="A36" t="s">
        <v>270</v>
      </c>
    </row>
    <row r="37" spans="1:2" x14ac:dyDescent="0.25">
      <c r="A37" t="s">
        <v>235</v>
      </c>
    </row>
    <row r="38" spans="1:2" x14ac:dyDescent="0.25">
      <c r="A38" t="s">
        <v>291</v>
      </c>
    </row>
    <row r="40" spans="1:2" x14ac:dyDescent="0.25">
      <c r="A40" t="s">
        <v>221</v>
      </c>
    </row>
    <row r="42" spans="1:2" x14ac:dyDescent="0.25">
      <c r="A42" t="s">
        <v>57</v>
      </c>
    </row>
    <row r="43" spans="1:2" x14ac:dyDescent="0.25">
      <c r="A43" t="s">
        <v>231</v>
      </c>
    </row>
    <row r="45" spans="1:2" x14ac:dyDescent="0.25">
      <c r="A45" s="1" t="s">
        <v>261</v>
      </c>
    </row>
    <row r="46" spans="1:2" x14ac:dyDescent="0.25">
      <c r="B46" t="s">
        <v>223</v>
      </c>
    </row>
    <row r="47" spans="1:2" x14ac:dyDescent="0.25">
      <c r="B47" t="s">
        <v>224</v>
      </c>
    </row>
    <row r="48" spans="1:2" x14ac:dyDescent="0.25">
      <c r="B48" t="s">
        <v>225</v>
      </c>
    </row>
    <row r="49" spans="1:2" x14ac:dyDescent="0.25">
      <c r="B49" t="s">
        <v>226</v>
      </c>
    </row>
    <row r="50" spans="1:2" x14ac:dyDescent="0.25">
      <c r="B50" t="s">
        <v>227</v>
      </c>
    </row>
    <row r="51" spans="1:2" x14ac:dyDescent="0.25">
      <c r="A51" s="1" t="s">
        <v>260</v>
      </c>
    </row>
    <row r="52" spans="1:2" x14ac:dyDescent="0.25">
      <c r="B52" t="s">
        <v>228</v>
      </c>
    </row>
    <row r="53" spans="1:2" x14ac:dyDescent="0.25">
      <c r="B53" t="s">
        <v>229</v>
      </c>
    </row>
    <row r="54" spans="1:2" x14ac:dyDescent="0.25">
      <c r="B54" t="s">
        <v>230</v>
      </c>
    </row>
    <row r="56" spans="1:2" x14ac:dyDescent="0.25">
      <c r="A56" s="5" t="s">
        <v>251</v>
      </c>
    </row>
    <row r="57" spans="1:2" x14ac:dyDescent="0.25">
      <c r="A57" t="s">
        <v>252</v>
      </c>
    </row>
    <row r="58" spans="1:2" x14ac:dyDescent="0.25">
      <c r="A58" t="s">
        <v>292</v>
      </c>
    </row>
  </sheetData>
  <hyperlinks>
    <hyperlink ref="D5" r:id="rId1"/>
    <hyperlink ref="A56" r:id="rId2" display="Acknowledgement:  Thanks to the Cooperative Extension Service, 840 Rodeo Dr, Prescott, AZ 86305, "/>
  </hyperlinks>
  <pageMargins left="0.7" right="0.7" top="0.75" bottom="0.75" header="0.3" footer="0.3"/>
  <pageSetup orientation="portrait" horizontalDpi="0" verticalDpi="0" r:id="rId3"/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ColWidth="8.875" defaultRowHeight="15.75" x14ac:dyDescent="0.25"/>
  <sheetData>
    <row r="1" spans="1:1" ht="18.75" x14ac:dyDescent="0.3">
      <c r="A1" s="54" t="s">
        <v>246</v>
      </c>
    </row>
    <row r="2" spans="1:1" ht="18.75" x14ac:dyDescent="0.3">
      <c r="A2" s="54" t="s">
        <v>293</v>
      </c>
    </row>
    <row r="3" spans="1:1" ht="18.75" x14ac:dyDescent="0.3">
      <c r="A3" s="54" t="s">
        <v>279</v>
      </c>
    </row>
  </sheetData>
  <pageMargins left="0.7" right="0.7" top="0.75" bottom="0.75" header="0.3" footer="0.3"/>
  <pageSetup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workbookViewId="0"/>
  </sheetViews>
  <sheetFormatPr defaultColWidth="8.875" defaultRowHeight="15.75" x14ac:dyDescent="0.25"/>
  <cols>
    <col min="1" max="1" width="70.625" customWidth="1"/>
    <col min="2" max="2" width="10.625" customWidth="1"/>
    <col min="3" max="3" width="70.625" customWidth="1"/>
    <col min="4" max="4" width="10.625" customWidth="1"/>
  </cols>
  <sheetData>
    <row r="1" spans="1:4" x14ac:dyDescent="0.25">
      <c r="A1" t="s">
        <v>70</v>
      </c>
      <c r="B1" s="5" t="s">
        <v>56</v>
      </c>
    </row>
    <row r="2" spans="1:4" x14ac:dyDescent="0.25">
      <c r="A2" s="40" t="s">
        <v>206</v>
      </c>
      <c r="B2" s="1"/>
      <c r="D2" s="1"/>
    </row>
    <row r="3" spans="1:4" x14ac:dyDescent="0.25">
      <c r="A3" s="1" t="s">
        <v>201</v>
      </c>
      <c r="C3" s="1" t="s">
        <v>200</v>
      </c>
    </row>
    <row r="4" spans="1:4" x14ac:dyDescent="0.25">
      <c r="A4" s="35" t="s">
        <v>71</v>
      </c>
      <c r="C4" s="34" t="s">
        <v>81</v>
      </c>
    </row>
    <row r="5" spans="1:4" x14ac:dyDescent="0.25">
      <c r="A5" s="35" t="s">
        <v>72</v>
      </c>
      <c r="C5" s="34" t="s">
        <v>82</v>
      </c>
    </row>
    <row r="6" spans="1:4" x14ac:dyDescent="0.25">
      <c r="A6" s="35" t="s">
        <v>73</v>
      </c>
      <c r="C6" s="34" t="s">
        <v>83</v>
      </c>
    </row>
    <row r="7" spans="1:4" x14ac:dyDescent="0.25">
      <c r="A7" s="35" t="s">
        <v>74</v>
      </c>
      <c r="C7" s="34" t="s">
        <v>84</v>
      </c>
    </row>
    <row r="8" spans="1:4" x14ac:dyDescent="0.25">
      <c r="A8" s="35" t="s">
        <v>75</v>
      </c>
      <c r="C8" s="34" t="s">
        <v>85</v>
      </c>
    </row>
    <row r="9" spans="1:4" x14ac:dyDescent="0.25">
      <c r="A9" s="35" t="s">
        <v>76</v>
      </c>
      <c r="C9" s="34" t="s">
        <v>86</v>
      </c>
    </row>
    <row r="10" spans="1:4" x14ac:dyDescent="0.25">
      <c r="A10" s="35" t="s">
        <v>77</v>
      </c>
      <c r="C10" s="34" t="s">
        <v>87</v>
      </c>
    </row>
    <row r="11" spans="1:4" x14ac:dyDescent="0.25">
      <c r="A11" s="35" t="s">
        <v>78</v>
      </c>
      <c r="C11" s="34" t="s">
        <v>88</v>
      </c>
    </row>
    <row r="12" spans="1:4" x14ac:dyDescent="0.25">
      <c r="A12" s="35" t="s">
        <v>79</v>
      </c>
      <c r="C12" s="34" t="s">
        <v>89</v>
      </c>
    </row>
    <row r="13" spans="1:4" ht="16.5" thickBot="1" x14ac:dyDescent="0.3">
      <c r="A13" s="35" t="s">
        <v>80</v>
      </c>
      <c r="C13" s="34" t="s">
        <v>90</v>
      </c>
    </row>
    <row r="14" spans="1:4" x14ac:dyDescent="0.25">
      <c r="A14" s="24" t="s">
        <v>105</v>
      </c>
      <c r="C14" s="34" t="s">
        <v>91</v>
      </c>
    </row>
    <row r="15" spans="1:4" x14ac:dyDescent="0.25">
      <c r="A15" s="35" t="s">
        <v>106</v>
      </c>
      <c r="C15" s="34" t="s">
        <v>92</v>
      </c>
    </row>
    <row r="16" spans="1:4" x14ac:dyDescent="0.25">
      <c r="A16" s="35" t="s">
        <v>107</v>
      </c>
      <c r="C16" s="34" t="s">
        <v>93</v>
      </c>
    </row>
    <row r="17" spans="1:3" x14ac:dyDescent="0.25">
      <c r="A17" s="35" t="s">
        <v>108</v>
      </c>
      <c r="C17" s="34" t="s">
        <v>94</v>
      </c>
    </row>
    <row r="18" spans="1:3" x14ac:dyDescent="0.25">
      <c r="A18" s="35" t="s">
        <v>109</v>
      </c>
      <c r="C18" s="34" t="s">
        <v>95</v>
      </c>
    </row>
    <row r="19" spans="1:3" x14ac:dyDescent="0.25">
      <c r="A19" s="35" t="s">
        <v>110</v>
      </c>
      <c r="C19" s="34" t="s">
        <v>96</v>
      </c>
    </row>
    <row r="20" spans="1:3" x14ac:dyDescent="0.25">
      <c r="A20" s="35" t="s">
        <v>111</v>
      </c>
      <c r="C20" s="34" t="s">
        <v>97</v>
      </c>
    </row>
    <row r="21" spans="1:3" x14ac:dyDescent="0.25">
      <c r="A21" s="35" t="s">
        <v>112</v>
      </c>
      <c r="C21" s="34" t="s">
        <v>98</v>
      </c>
    </row>
    <row r="22" spans="1:3" x14ac:dyDescent="0.25">
      <c r="A22" s="35" t="s">
        <v>113</v>
      </c>
      <c r="C22" s="34" t="s">
        <v>99</v>
      </c>
    </row>
    <row r="23" spans="1:3" x14ac:dyDescent="0.25">
      <c r="A23" s="35" t="s">
        <v>114</v>
      </c>
      <c r="C23" s="34" t="s">
        <v>100</v>
      </c>
    </row>
    <row r="24" spans="1:3" x14ac:dyDescent="0.25">
      <c r="A24" s="35" t="s">
        <v>115</v>
      </c>
      <c r="C24" s="34" t="s">
        <v>101</v>
      </c>
    </row>
    <row r="25" spans="1:3" x14ac:dyDescent="0.25">
      <c r="A25" s="35" t="s">
        <v>116</v>
      </c>
      <c r="C25" s="34" t="s">
        <v>102</v>
      </c>
    </row>
    <row r="26" spans="1:3" x14ac:dyDescent="0.25">
      <c r="A26" s="35" t="s">
        <v>117</v>
      </c>
      <c r="C26" s="34" t="s">
        <v>103</v>
      </c>
    </row>
    <row r="27" spans="1:3" ht="16.5" thickBot="1" x14ac:dyDescent="0.3">
      <c r="A27" s="35" t="s">
        <v>118</v>
      </c>
      <c r="C27" s="34" t="s">
        <v>104</v>
      </c>
    </row>
    <row r="28" spans="1:3" x14ac:dyDescent="0.25">
      <c r="A28" s="35" t="s">
        <v>119</v>
      </c>
      <c r="C28" s="24" t="s">
        <v>143</v>
      </c>
    </row>
    <row r="29" spans="1:3" x14ac:dyDescent="0.25">
      <c r="A29" s="35" t="s">
        <v>120</v>
      </c>
      <c r="C29" s="34" t="s">
        <v>144</v>
      </c>
    </row>
    <row r="30" spans="1:3" x14ac:dyDescent="0.25">
      <c r="A30" s="35" t="s">
        <v>121</v>
      </c>
      <c r="C30" s="34" t="s">
        <v>145</v>
      </c>
    </row>
    <row r="31" spans="1:3" x14ac:dyDescent="0.25">
      <c r="A31" s="35" t="s">
        <v>122</v>
      </c>
      <c r="C31" s="34" t="s">
        <v>146</v>
      </c>
    </row>
    <row r="32" spans="1:3" x14ac:dyDescent="0.25">
      <c r="A32" s="35" t="s">
        <v>123</v>
      </c>
      <c r="C32" s="34" t="s">
        <v>147</v>
      </c>
    </row>
    <row r="33" spans="1:3" x14ac:dyDescent="0.25">
      <c r="A33" s="35" t="s">
        <v>124</v>
      </c>
      <c r="C33" s="34" t="s">
        <v>148</v>
      </c>
    </row>
    <row r="34" spans="1:3" x14ac:dyDescent="0.25">
      <c r="A34" s="35" t="s">
        <v>125</v>
      </c>
      <c r="C34" s="34" t="s">
        <v>149</v>
      </c>
    </row>
    <row r="35" spans="1:3" x14ac:dyDescent="0.25">
      <c r="A35" s="35" t="s">
        <v>126</v>
      </c>
      <c r="C35" s="34" t="s">
        <v>150</v>
      </c>
    </row>
    <row r="36" spans="1:3" x14ac:dyDescent="0.25">
      <c r="A36" s="35" t="s">
        <v>127</v>
      </c>
      <c r="C36" s="34" t="s">
        <v>151</v>
      </c>
    </row>
    <row r="37" spans="1:3" x14ac:dyDescent="0.25">
      <c r="A37" s="35" t="s">
        <v>128</v>
      </c>
      <c r="C37" s="35" t="s">
        <v>152</v>
      </c>
    </row>
    <row r="38" spans="1:3" x14ac:dyDescent="0.25">
      <c r="A38" s="35" t="s">
        <v>129</v>
      </c>
      <c r="C38" s="34" t="s">
        <v>153</v>
      </c>
    </row>
    <row r="39" spans="1:3" x14ac:dyDescent="0.25">
      <c r="A39" s="35" t="s">
        <v>130</v>
      </c>
      <c r="C39" s="34" t="s">
        <v>154</v>
      </c>
    </row>
    <row r="40" spans="1:3" x14ac:dyDescent="0.25">
      <c r="A40" s="35" t="s">
        <v>131</v>
      </c>
      <c r="C40" s="34" t="s">
        <v>155</v>
      </c>
    </row>
    <row r="41" spans="1:3" x14ac:dyDescent="0.25">
      <c r="A41" s="35" t="s">
        <v>132</v>
      </c>
      <c r="C41" s="34" t="s">
        <v>156</v>
      </c>
    </row>
    <row r="42" spans="1:3" x14ac:dyDescent="0.25">
      <c r="A42" s="35" t="s">
        <v>133</v>
      </c>
      <c r="C42" s="34" t="s">
        <v>157</v>
      </c>
    </row>
    <row r="43" spans="1:3" x14ac:dyDescent="0.25">
      <c r="A43" s="35" t="s">
        <v>134</v>
      </c>
      <c r="C43" s="34" t="s">
        <v>158</v>
      </c>
    </row>
    <row r="44" spans="1:3" x14ac:dyDescent="0.25">
      <c r="A44" s="35" t="s">
        <v>135</v>
      </c>
      <c r="C44" s="34" t="s">
        <v>159</v>
      </c>
    </row>
    <row r="45" spans="1:3" x14ac:dyDescent="0.25">
      <c r="A45" s="35" t="s">
        <v>136</v>
      </c>
      <c r="C45" s="34" t="s">
        <v>160</v>
      </c>
    </row>
    <row r="46" spans="1:3" x14ac:dyDescent="0.25">
      <c r="A46" s="35" t="s">
        <v>137</v>
      </c>
      <c r="C46" s="34" t="s">
        <v>161</v>
      </c>
    </row>
    <row r="47" spans="1:3" x14ac:dyDescent="0.25">
      <c r="A47" s="35" t="s">
        <v>138</v>
      </c>
      <c r="C47" s="34" t="s">
        <v>162</v>
      </c>
    </row>
    <row r="48" spans="1:3" x14ac:dyDescent="0.25">
      <c r="A48" s="35" t="s">
        <v>139</v>
      </c>
      <c r="C48" s="34" t="s">
        <v>163</v>
      </c>
    </row>
    <row r="49" spans="1:3" x14ac:dyDescent="0.25">
      <c r="A49" s="35" t="s">
        <v>140</v>
      </c>
      <c r="C49" s="34" t="s">
        <v>164</v>
      </c>
    </row>
    <row r="50" spans="1:3" x14ac:dyDescent="0.25">
      <c r="A50" s="35" t="s">
        <v>141</v>
      </c>
      <c r="C50" s="34" t="s">
        <v>165</v>
      </c>
    </row>
    <row r="51" spans="1:3" ht="16.5" thickBot="1" x14ac:dyDescent="0.3">
      <c r="A51" s="35" t="s">
        <v>142</v>
      </c>
      <c r="C51" s="34" t="s">
        <v>166</v>
      </c>
    </row>
    <row r="52" spans="1:3" ht="16.5" thickBot="1" x14ac:dyDescent="0.3">
      <c r="A52" s="24" t="s">
        <v>169</v>
      </c>
      <c r="C52" s="34" t="s">
        <v>167</v>
      </c>
    </row>
    <row r="53" spans="1:3" ht="16.5" thickBot="1" x14ac:dyDescent="0.3">
      <c r="A53" s="24" t="s">
        <v>175</v>
      </c>
      <c r="C53" s="34" t="s">
        <v>168</v>
      </c>
    </row>
    <row r="54" spans="1:3" x14ac:dyDescent="0.25">
      <c r="A54" s="35" t="s">
        <v>176</v>
      </c>
      <c r="C54" s="24" t="s">
        <v>170</v>
      </c>
    </row>
    <row r="55" spans="1:3" x14ac:dyDescent="0.25">
      <c r="A55" s="35" t="s">
        <v>177</v>
      </c>
      <c r="C55" s="34" t="s">
        <v>171</v>
      </c>
    </row>
    <row r="56" spans="1:3" x14ac:dyDescent="0.25">
      <c r="A56" s="34" t="s">
        <v>178</v>
      </c>
      <c r="C56" s="34" t="s">
        <v>172</v>
      </c>
    </row>
    <row r="57" spans="1:3" x14ac:dyDescent="0.25">
      <c r="A57" s="34" t="s">
        <v>179</v>
      </c>
      <c r="C57" s="34" t="s">
        <v>173</v>
      </c>
    </row>
    <row r="58" spans="1:3" ht="16.5" thickBot="1" x14ac:dyDescent="0.3">
      <c r="A58" s="34" t="s">
        <v>180</v>
      </c>
      <c r="C58" s="34" t="s">
        <v>174</v>
      </c>
    </row>
    <row r="59" spans="1:3" x14ac:dyDescent="0.25">
      <c r="A59" s="34" t="s">
        <v>181</v>
      </c>
      <c r="C59" s="24" t="s">
        <v>183</v>
      </c>
    </row>
    <row r="60" spans="1:3" x14ac:dyDescent="0.25">
      <c r="A60" s="34" t="s">
        <v>182</v>
      </c>
      <c r="C60" s="34" t="s">
        <v>184</v>
      </c>
    </row>
    <row r="61" spans="1:3" x14ac:dyDescent="0.25">
      <c r="C61" s="34" t="s">
        <v>185</v>
      </c>
    </row>
    <row r="62" spans="1:3" x14ac:dyDescent="0.25">
      <c r="C62" s="34" t="s">
        <v>186</v>
      </c>
    </row>
    <row r="63" spans="1:3" x14ac:dyDescent="0.25">
      <c r="C63" s="34" t="s">
        <v>187</v>
      </c>
    </row>
    <row r="64" spans="1:3" x14ac:dyDescent="0.25">
      <c r="C64" s="34" t="s">
        <v>188</v>
      </c>
    </row>
    <row r="65" spans="1:3" x14ac:dyDescent="0.25">
      <c r="C65" s="34" t="s">
        <v>189</v>
      </c>
    </row>
    <row r="66" spans="1:3" x14ac:dyDescent="0.25">
      <c r="C66" s="34" t="s">
        <v>190</v>
      </c>
    </row>
    <row r="67" spans="1:3" x14ac:dyDescent="0.25">
      <c r="C67" s="34" t="s">
        <v>191</v>
      </c>
    </row>
    <row r="68" spans="1:3" x14ac:dyDescent="0.25">
      <c r="C68" s="34" t="s">
        <v>192</v>
      </c>
    </row>
    <row r="69" spans="1:3" x14ac:dyDescent="0.25">
      <c r="C69" s="34" t="s">
        <v>193</v>
      </c>
    </row>
    <row r="70" spans="1:3" x14ac:dyDescent="0.25">
      <c r="C70" s="34" t="s">
        <v>194</v>
      </c>
    </row>
    <row r="71" spans="1:3" x14ac:dyDescent="0.25">
      <c r="C71" s="34" t="s">
        <v>195</v>
      </c>
    </row>
    <row r="72" spans="1:3" x14ac:dyDescent="0.25">
      <c r="C72" s="34" t="s">
        <v>196</v>
      </c>
    </row>
    <row r="73" spans="1:3" x14ac:dyDescent="0.25">
      <c r="C73" s="34" t="s">
        <v>197</v>
      </c>
    </row>
    <row r="74" spans="1:3" x14ac:dyDescent="0.25">
      <c r="C74" s="34" t="s">
        <v>198</v>
      </c>
    </row>
    <row r="75" spans="1:3" x14ac:dyDescent="0.25">
      <c r="C75" s="34" t="s">
        <v>199</v>
      </c>
    </row>
    <row r="77" spans="1:3" x14ac:dyDescent="0.25">
      <c r="A77" s="1" t="s">
        <v>207</v>
      </c>
    </row>
    <row r="78" spans="1:3" x14ac:dyDescent="0.25">
      <c r="A78" t="s">
        <v>210</v>
      </c>
    </row>
    <row r="79" spans="1:3" x14ac:dyDescent="0.25">
      <c r="A79" t="s">
        <v>275</v>
      </c>
    </row>
    <row r="80" spans="1:3" x14ac:dyDescent="0.25">
      <c r="A80" t="s">
        <v>276</v>
      </c>
    </row>
    <row r="81" spans="1:1" x14ac:dyDescent="0.25">
      <c r="A81" t="s">
        <v>277</v>
      </c>
    </row>
    <row r="82" spans="1:1" x14ac:dyDescent="0.25">
      <c r="A82" s="41" t="s">
        <v>211</v>
      </c>
    </row>
  </sheetData>
  <hyperlinks>
    <hyperlink ref="B1" r:id="rId1"/>
  </hyperlink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B3" sqref="B3"/>
    </sheetView>
  </sheetViews>
  <sheetFormatPr defaultColWidth="11" defaultRowHeight="15.75" x14ac:dyDescent="0.25"/>
  <cols>
    <col min="1" max="9" width="12" customWidth="1"/>
    <col min="10" max="11" width="10.625" customWidth="1"/>
  </cols>
  <sheetData>
    <row r="1" spans="1:14" x14ac:dyDescent="0.25">
      <c r="A1" s="1" t="s">
        <v>22</v>
      </c>
    </row>
    <row r="2" spans="1:14" x14ac:dyDescent="0.25">
      <c r="B2" s="38" t="s">
        <v>16</v>
      </c>
      <c r="C2" s="38" t="s">
        <v>27</v>
      </c>
      <c r="D2" s="38" t="s">
        <v>39</v>
      </c>
      <c r="E2" s="38" t="s">
        <v>202</v>
      </c>
    </row>
    <row r="3" spans="1:14" x14ac:dyDescent="0.25">
      <c r="B3" t="s">
        <v>300</v>
      </c>
      <c r="C3">
        <v>0.16</v>
      </c>
      <c r="D3" s="4">
        <v>500</v>
      </c>
      <c r="E3">
        <f>C3*D3</f>
        <v>80</v>
      </c>
      <c r="G3" s="1" t="s">
        <v>32</v>
      </c>
      <c r="I3" s="4">
        <v>2000</v>
      </c>
    </row>
    <row r="4" spans="1:14" x14ac:dyDescent="0.25">
      <c r="B4" t="s">
        <v>13</v>
      </c>
      <c r="C4">
        <v>0.33</v>
      </c>
      <c r="D4" s="4">
        <v>500</v>
      </c>
      <c r="E4">
        <f t="shared" ref="E4:E6" si="0">C4*D4</f>
        <v>165</v>
      </c>
      <c r="G4" s="1" t="s">
        <v>19</v>
      </c>
      <c r="I4" s="4">
        <v>0.9</v>
      </c>
      <c r="J4" t="s">
        <v>294</v>
      </c>
    </row>
    <row r="5" spans="1:14" x14ac:dyDescent="0.25">
      <c r="B5" t="s">
        <v>14</v>
      </c>
      <c r="C5">
        <v>0.54</v>
      </c>
      <c r="D5" s="4">
        <v>100</v>
      </c>
      <c r="E5">
        <f t="shared" si="0"/>
        <v>54</v>
      </c>
      <c r="G5" s="1" t="s">
        <v>41</v>
      </c>
      <c r="I5" s="4">
        <v>1500</v>
      </c>
    </row>
    <row r="6" spans="1:14" x14ac:dyDescent="0.25">
      <c r="B6" t="s">
        <v>15</v>
      </c>
      <c r="C6">
        <v>1.1000000000000001</v>
      </c>
      <c r="D6" s="4">
        <v>50</v>
      </c>
      <c r="E6">
        <f t="shared" si="0"/>
        <v>55.000000000000007</v>
      </c>
      <c r="G6" s="1" t="s">
        <v>285</v>
      </c>
      <c r="I6" s="4">
        <v>200</v>
      </c>
    </row>
    <row r="8" spans="1:14" x14ac:dyDescent="0.25">
      <c r="A8" s="17"/>
      <c r="B8" s="57" t="s">
        <v>21</v>
      </c>
      <c r="C8" s="57"/>
      <c r="D8" s="58" t="s">
        <v>17</v>
      </c>
      <c r="E8" s="58"/>
      <c r="F8" s="17"/>
      <c r="G8" s="17"/>
      <c r="I8" s="46"/>
      <c r="J8" s="46"/>
      <c r="K8" s="59"/>
      <c r="L8" s="59"/>
      <c r="M8" s="46"/>
      <c r="N8" s="46"/>
    </row>
    <row r="9" spans="1:14" ht="36" customHeight="1" x14ac:dyDescent="0.25">
      <c r="A9" s="18" t="s">
        <v>0</v>
      </c>
      <c r="B9" s="19" t="s">
        <v>24</v>
      </c>
      <c r="C9" s="19" t="s">
        <v>20</v>
      </c>
      <c r="D9" s="20" t="s">
        <v>38</v>
      </c>
      <c r="E9" s="21" t="s">
        <v>42</v>
      </c>
      <c r="F9" s="22" t="s">
        <v>55</v>
      </c>
      <c r="G9" s="22" t="s">
        <v>46</v>
      </c>
      <c r="H9" s="1"/>
      <c r="I9" s="46"/>
      <c r="J9" s="46"/>
      <c r="K9" s="47"/>
      <c r="L9" s="47"/>
      <c r="M9" s="46"/>
      <c r="N9" s="46"/>
    </row>
    <row r="10" spans="1:14" x14ac:dyDescent="0.25">
      <c r="A10" t="s">
        <v>1</v>
      </c>
      <c r="B10" s="6">
        <v>1.58</v>
      </c>
      <c r="C10" s="7">
        <f t="shared" ref="C10:C21" si="1">B10*0.623*$I$3*$I$4</f>
        <v>1771.8120000000001</v>
      </c>
      <c r="D10" s="8">
        <v>1.89</v>
      </c>
      <c r="E10" s="9">
        <f>$D10*($E$3+$E$4+$E$5+$E$6)</f>
        <v>669.06</v>
      </c>
      <c r="F10" s="2">
        <f>MAX(0,MIN($I$5,$I$6+C10-E10))</f>
        <v>1302.7520000000002</v>
      </c>
      <c r="G10" s="2">
        <f>MAX(0,E10-C10)</f>
        <v>0</v>
      </c>
      <c r="H10" s="2"/>
      <c r="I10" s="46"/>
      <c r="J10" s="46"/>
      <c r="K10" s="48"/>
      <c r="L10" s="48"/>
      <c r="M10" s="46"/>
      <c r="N10" s="46"/>
    </row>
    <row r="11" spans="1:14" x14ac:dyDescent="0.25">
      <c r="A11" t="s">
        <v>2</v>
      </c>
      <c r="B11" s="6">
        <v>1.87</v>
      </c>
      <c r="C11" s="7">
        <f t="shared" si="1"/>
        <v>2097.018</v>
      </c>
      <c r="D11" s="8">
        <v>2.86</v>
      </c>
      <c r="E11" s="9">
        <f t="shared" ref="E11:E21" si="2">$D11*($E$3+$E$4+$E$5+$E$6)</f>
        <v>1012.4399999999999</v>
      </c>
      <c r="F11" s="2">
        <f>MAX(0,MIN($I$5,F10+C11-E11))</f>
        <v>1500</v>
      </c>
      <c r="G11" s="2">
        <f>MAX(0,E11-C11-F10)</f>
        <v>0</v>
      </c>
      <c r="H11" s="2"/>
      <c r="I11" s="46"/>
      <c r="J11" s="46"/>
      <c r="K11" s="48"/>
      <c r="L11" s="48"/>
      <c r="M11" s="46"/>
      <c r="N11" s="46"/>
    </row>
    <row r="12" spans="1:14" x14ac:dyDescent="0.25">
      <c r="A12" t="s">
        <v>3</v>
      </c>
      <c r="B12" s="6">
        <v>1.91</v>
      </c>
      <c r="C12" s="7">
        <f t="shared" si="1"/>
        <v>2141.8739999999998</v>
      </c>
      <c r="D12" s="8">
        <v>3.73</v>
      </c>
      <c r="E12" s="9">
        <f t="shared" si="2"/>
        <v>1320.42</v>
      </c>
      <c r="F12" s="2">
        <f t="shared" ref="F12:F21" si="3">MAX(0,MIN($I$5,F11+C12-E12))</f>
        <v>1500</v>
      </c>
      <c r="G12" s="2">
        <f t="shared" ref="G12:G21" si="4">MAX(0,E12-C12-F11)</f>
        <v>0</v>
      </c>
      <c r="H12" s="2"/>
      <c r="I12" s="46"/>
      <c r="J12" s="46"/>
      <c r="K12" s="48"/>
      <c r="L12" s="48"/>
      <c r="M12" s="46"/>
      <c r="N12" s="46"/>
    </row>
    <row r="13" spans="1:14" x14ac:dyDescent="0.25">
      <c r="A13" t="s">
        <v>4</v>
      </c>
      <c r="B13" s="6">
        <v>0.76</v>
      </c>
      <c r="C13" s="7">
        <f t="shared" si="1"/>
        <v>852.26400000000001</v>
      </c>
      <c r="D13" s="8">
        <v>5.38</v>
      </c>
      <c r="E13" s="9">
        <f t="shared" si="2"/>
        <v>1904.52</v>
      </c>
      <c r="F13" s="2">
        <f t="shared" si="3"/>
        <v>447.74400000000014</v>
      </c>
      <c r="G13" s="2">
        <f t="shared" si="4"/>
        <v>0</v>
      </c>
      <c r="H13" s="2"/>
      <c r="I13" s="46"/>
      <c r="J13" s="46"/>
      <c r="K13" s="48"/>
      <c r="L13" s="48"/>
      <c r="M13" s="46"/>
      <c r="N13" s="46"/>
    </row>
    <row r="14" spans="1:14" x14ac:dyDescent="0.25">
      <c r="A14" t="s">
        <v>5</v>
      </c>
      <c r="B14" s="6">
        <v>0.64</v>
      </c>
      <c r="C14" s="7">
        <f t="shared" si="1"/>
        <v>717.69600000000003</v>
      </c>
      <c r="D14" s="8">
        <v>6.08</v>
      </c>
      <c r="E14" s="9">
        <f t="shared" si="2"/>
        <v>2152.3200000000002</v>
      </c>
      <c r="F14" s="2">
        <f t="shared" si="3"/>
        <v>0</v>
      </c>
      <c r="G14" s="2">
        <f t="shared" si="4"/>
        <v>986.88000000000011</v>
      </c>
      <c r="H14" s="2"/>
      <c r="I14" s="46"/>
      <c r="J14" s="46"/>
      <c r="K14" s="48"/>
      <c r="L14" s="48"/>
      <c r="M14" s="46"/>
      <c r="N14" s="46"/>
    </row>
    <row r="15" spans="1:14" x14ac:dyDescent="0.25">
      <c r="A15" s="10" t="s">
        <v>6</v>
      </c>
      <c r="B15" s="11">
        <v>0.4</v>
      </c>
      <c r="C15" s="12">
        <f t="shared" si="1"/>
        <v>448.56000000000006</v>
      </c>
      <c r="D15" s="13">
        <v>9.07</v>
      </c>
      <c r="E15" s="16">
        <f>$D15*($E$3+$E$4+$E$5+$E$6)</f>
        <v>3210.78</v>
      </c>
      <c r="F15" s="2">
        <f t="shared" si="3"/>
        <v>0</v>
      </c>
      <c r="G15" s="2">
        <f t="shared" si="4"/>
        <v>2762.2200000000003</v>
      </c>
      <c r="H15" s="10" t="s">
        <v>23</v>
      </c>
      <c r="I15" s="46"/>
      <c r="J15" s="46"/>
      <c r="K15" s="48"/>
      <c r="L15" s="48"/>
      <c r="M15" s="46"/>
      <c r="N15" s="46"/>
    </row>
    <row r="16" spans="1:14" x14ac:dyDescent="0.25">
      <c r="A16" t="s">
        <v>7</v>
      </c>
      <c r="B16" s="6">
        <v>2.87</v>
      </c>
      <c r="C16" s="7">
        <f t="shared" si="1"/>
        <v>3218.4180000000001</v>
      </c>
      <c r="D16" s="8">
        <v>8.67</v>
      </c>
      <c r="E16" s="9">
        <f t="shared" si="2"/>
        <v>3069.18</v>
      </c>
      <c r="F16" s="2">
        <f t="shared" si="3"/>
        <v>149.23800000000028</v>
      </c>
      <c r="G16" s="2">
        <f t="shared" si="4"/>
        <v>0</v>
      </c>
      <c r="H16" s="2"/>
      <c r="I16" s="46"/>
      <c r="J16" s="46"/>
      <c r="K16" s="48"/>
      <c r="L16" s="48"/>
      <c r="M16" s="46"/>
      <c r="N16" s="46"/>
    </row>
    <row r="17" spans="1:14" x14ac:dyDescent="0.25">
      <c r="A17" t="s">
        <v>8</v>
      </c>
      <c r="B17" s="6">
        <v>3.28</v>
      </c>
      <c r="C17" s="7">
        <f t="shared" si="1"/>
        <v>3678.1919999999996</v>
      </c>
      <c r="D17" s="8">
        <v>6.98</v>
      </c>
      <c r="E17" s="9">
        <f t="shared" si="2"/>
        <v>2470.92</v>
      </c>
      <c r="F17" s="2">
        <f t="shared" si="3"/>
        <v>1356.5099999999998</v>
      </c>
      <c r="G17" s="2">
        <f t="shared" si="4"/>
        <v>0</v>
      </c>
      <c r="H17" s="2"/>
      <c r="I17" s="46"/>
      <c r="J17" s="46"/>
      <c r="K17" s="48"/>
      <c r="L17" s="48"/>
      <c r="M17" s="46"/>
      <c r="N17" s="46"/>
    </row>
    <row r="18" spans="1:14" x14ac:dyDescent="0.25">
      <c r="A18" t="s">
        <v>9</v>
      </c>
      <c r="B18" s="6">
        <v>2.0699999999999998</v>
      </c>
      <c r="C18" s="7">
        <f t="shared" si="1"/>
        <v>2321.2979999999998</v>
      </c>
      <c r="D18" s="8">
        <v>6.68</v>
      </c>
      <c r="E18" s="9">
        <f t="shared" si="2"/>
        <v>2364.7199999999998</v>
      </c>
      <c r="F18" s="2">
        <f t="shared" si="3"/>
        <v>1313.0879999999997</v>
      </c>
      <c r="G18" s="2">
        <f t="shared" si="4"/>
        <v>0</v>
      </c>
      <c r="H18" s="2"/>
      <c r="I18" s="46"/>
      <c r="J18" s="46"/>
      <c r="K18" s="48"/>
      <c r="L18" s="48"/>
      <c r="M18" s="46"/>
      <c r="N18" s="46"/>
    </row>
    <row r="19" spans="1:14" x14ac:dyDescent="0.25">
      <c r="A19" t="s">
        <v>10</v>
      </c>
      <c r="B19" s="6">
        <v>1.28</v>
      </c>
      <c r="C19" s="7">
        <f t="shared" si="1"/>
        <v>1435.3920000000001</v>
      </c>
      <c r="D19" s="8">
        <v>4.51</v>
      </c>
      <c r="E19" s="9">
        <f t="shared" si="2"/>
        <v>1596.54</v>
      </c>
      <c r="F19" s="2">
        <f t="shared" si="3"/>
        <v>1151.9399999999996</v>
      </c>
      <c r="G19" s="2">
        <f t="shared" si="4"/>
        <v>0</v>
      </c>
      <c r="H19" s="2"/>
      <c r="I19" s="46"/>
      <c r="J19" s="46"/>
      <c r="K19" s="48"/>
      <c r="L19" s="48"/>
      <c r="M19" s="46"/>
      <c r="N19" s="46"/>
    </row>
    <row r="20" spans="1:14" x14ac:dyDescent="0.25">
      <c r="A20" t="s">
        <v>11</v>
      </c>
      <c r="B20" s="6">
        <v>1.25</v>
      </c>
      <c r="C20" s="7">
        <f t="shared" si="1"/>
        <v>1401.75</v>
      </c>
      <c r="D20" s="8">
        <v>2.99</v>
      </c>
      <c r="E20" s="9">
        <f t="shared" si="2"/>
        <v>1058.46</v>
      </c>
      <c r="F20" s="2">
        <f t="shared" si="3"/>
        <v>1495.2299999999996</v>
      </c>
      <c r="G20" s="2">
        <f t="shared" si="4"/>
        <v>0</v>
      </c>
      <c r="H20" s="2"/>
      <c r="I20" s="46"/>
      <c r="J20" s="46"/>
      <c r="K20" s="48"/>
      <c r="L20" s="48"/>
      <c r="M20" s="46"/>
      <c r="N20" s="46"/>
    </row>
    <row r="21" spans="1:14" ht="16.5" thickBot="1" x14ac:dyDescent="0.3">
      <c r="A21" t="s">
        <v>12</v>
      </c>
      <c r="B21" s="6">
        <v>1.28</v>
      </c>
      <c r="C21" s="7">
        <f t="shared" si="1"/>
        <v>1435.3920000000001</v>
      </c>
      <c r="D21" s="8">
        <v>2.15</v>
      </c>
      <c r="E21" s="9">
        <f t="shared" si="2"/>
        <v>761.1</v>
      </c>
      <c r="F21" s="2">
        <f t="shared" si="3"/>
        <v>1500</v>
      </c>
      <c r="G21" s="2">
        <f t="shared" si="4"/>
        <v>0</v>
      </c>
      <c r="H21" s="2"/>
      <c r="I21" s="46"/>
      <c r="J21" s="46"/>
      <c r="K21" s="48"/>
      <c r="L21" s="48"/>
      <c r="M21" s="46"/>
      <c r="N21" s="46"/>
    </row>
    <row r="22" spans="1:14" x14ac:dyDescent="0.25">
      <c r="A22" s="29" t="s">
        <v>35</v>
      </c>
      <c r="B22" s="36">
        <f>SUM(B10:B21)</f>
        <v>19.190000000000001</v>
      </c>
      <c r="C22" s="30">
        <f>SUM(C10:C21)</f>
        <v>21519.665999999997</v>
      </c>
      <c r="D22" s="26">
        <f t="shared" ref="D22:E22" si="5">SUM(D10:D21)</f>
        <v>60.989999999999995</v>
      </c>
      <c r="E22" s="27">
        <f t="shared" si="5"/>
        <v>21590.46</v>
      </c>
      <c r="F22" s="29"/>
      <c r="G22" s="29">
        <f>SUM(G10:G21)</f>
        <v>3749.1000000000004</v>
      </c>
      <c r="I22" s="46"/>
      <c r="J22" s="46"/>
      <c r="K22" s="49"/>
      <c r="L22" s="50"/>
      <c r="M22" s="46"/>
      <c r="N22" s="46"/>
    </row>
    <row r="23" spans="1:14" x14ac:dyDescent="0.25">
      <c r="E23" s="55">
        <f>E22/325851</f>
        <v>6.6258688787206421E-2</v>
      </c>
      <c r="F23" t="s">
        <v>241</v>
      </c>
      <c r="G23" s="3"/>
      <c r="I23" s="46"/>
      <c r="J23" s="46"/>
      <c r="K23" s="51"/>
      <c r="L23" s="51"/>
      <c r="M23" s="46"/>
      <c r="N23" s="46"/>
    </row>
    <row r="24" spans="1:14" x14ac:dyDescent="0.25">
      <c r="I24" s="52"/>
      <c r="J24" s="46"/>
      <c r="K24" s="46"/>
      <c r="L24" s="46"/>
      <c r="M24" s="46"/>
      <c r="N24" s="46"/>
    </row>
    <row r="25" spans="1:14" x14ac:dyDescent="0.25">
      <c r="A25" t="s">
        <v>219</v>
      </c>
      <c r="I25" s="46"/>
      <c r="J25" s="46"/>
      <c r="K25" s="46"/>
      <c r="L25" s="46"/>
      <c r="M25" s="46"/>
      <c r="N25" s="46"/>
    </row>
    <row r="26" spans="1:14" x14ac:dyDescent="0.25">
      <c r="A26" s="5" t="s">
        <v>25</v>
      </c>
      <c r="I26" s="46"/>
      <c r="J26" s="46"/>
      <c r="K26" s="46"/>
      <c r="L26" s="46"/>
      <c r="M26" s="46"/>
      <c r="N26" s="51"/>
    </row>
    <row r="27" spans="1:14" x14ac:dyDescent="0.25">
      <c r="A27" t="s">
        <v>288</v>
      </c>
    </row>
    <row r="28" spans="1:14" x14ac:dyDescent="0.25">
      <c r="A28" t="s">
        <v>298</v>
      </c>
    </row>
    <row r="29" spans="1:14" x14ac:dyDescent="0.25">
      <c r="A29" t="s">
        <v>254</v>
      </c>
      <c r="E29" s="5" t="s">
        <v>245</v>
      </c>
    </row>
    <row r="31" spans="1:14" x14ac:dyDescent="0.25">
      <c r="A31" s="1"/>
    </row>
    <row r="32" spans="1:14" ht="21" x14ac:dyDescent="0.35">
      <c r="B32" s="42"/>
      <c r="M32" s="45"/>
    </row>
  </sheetData>
  <mergeCells count="3">
    <mergeCell ref="B8:C8"/>
    <mergeCell ref="D8:E8"/>
    <mergeCell ref="K8:L8"/>
  </mergeCells>
  <conditionalFormatting sqref="G10:G21">
    <cfRule type="cellIs" dxfId="1" priority="1" operator="greaterThan">
      <formula>0</formula>
    </cfRule>
  </conditionalFormatting>
  <hyperlinks>
    <hyperlink ref="A26" r:id="rId1"/>
    <hyperlink ref="E29" r:id="rId2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3" sqref="A3"/>
    </sheetView>
  </sheetViews>
  <sheetFormatPr defaultColWidth="8.875" defaultRowHeight="15.75" x14ac:dyDescent="0.25"/>
  <cols>
    <col min="1" max="5" width="10.625" customWidth="1"/>
  </cols>
  <sheetData>
    <row r="1" spans="1:6" x14ac:dyDescent="0.25">
      <c r="A1" t="s">
        <v>243</v>
      </c>
    </row>
    <row r="2" spans="1:6" x14ac:dyDescent="0.25">
      <c r="A2" t="s">
        <v>244</v>
      </c>
    </row>
    <row r="4" spans="1:6" ht="78.75" x14ac:dyDescent="0.25">
      <c r="A4" s="22" t="s">
        <v>0</v>
      </c>
      <c r="B4" s="22" t="s">
        <v>203</v>
      </c>
      <c r="C4" s="22" t="s">
        <v>204</v>
      </c>
      <c r="D4" s="22" t="s">
        <v>205</v>
      </c>
      <c r="E4" s="15"/>
      <c r="F4" s="15"/>
    </row>
    <row r="5" spans="1:6" x14ac:dyDescent="0.25">
      <c r="A5" t="s">
        <v>1</v>
      </c>
      <c r="B5" s="4">
        <v>3460</v>
      </c>
      <c r="C5" s="2">
        <f t="shared" ref="C5:C16" si="0">MAX(0,B5-$C$20)</f>
        <v>0</v>
      </c>
      <c r="D5" s="2">
        <v>591.90472440944893</v>
      </c>
    </row>
    <row r="6" spans="1:6" x14ac:dyDescent="0.25">
      <c r="A6" t="s">
        <v>2</v>
      </c>
      <c r="B6" s="4">
        <v>4560</v>
      </c>
      <c r="C6" s="2">
        <f t="shared" si="0"/>
        <v>360</v>
      </c>
      <c r="D6" s="2">
        <v>755.76535433070876</v>
      </c>
    </row>
    <row r="7" spans="1:6" x14ac:dyDescent="0.25">
      <c r="A7" t="s">
        <v>3</v>
      </c>
      <c r="B7" s="4">
        <v>5790</v>
      </c>
      <c r="C7" s="2">
        <f t="shared" si="0"/>
        <v>1590</v>
      </c>
      <c r="D7" s="2">
        <v>1167.088976377953</v>
      </c>
    </row>
    <row r="8" spans="1:6" x14ac:dyDescent="0.25">
      <c r="A8" t="s">
        <v>4</v>
      </c>
      <c r="B8" s="4">
        <v>4440</v>
      </c>
      <c r="C8" s="2">
        <f t="shared" si="0"/>
        <v>240</v>
      </c>
      <c r="D8" s="2">
        <v>1669.8897637795278</v>
      </c>
    </row>
    <row r="9" spans="1:6" x14ac:dyDescent="0.25">
      <c r="A9" t="s">
        <v>5</v>
      </c>
      <c r="B9" s="4">
        <v>5880</v>
      </c>
      <c r="C9" s="2">
        <f t="shared" si="0"/>
        <v>1680</v>
      </c>
      <c r="D9" s="2">
        <v>2263.9519685039372</v>
      </c>
    </row>
    <row r="10" spans="1:6" x14ac:dyDescent="0.25">
      <c r="A10" s="10" t="s">
        <v>6</v>
      </c>
      <c r="B10" s="4">
        <v>5310</v>
      </c>
      <c r="C10" s="2">
        <f t="shared" si="0"/>
        <v>1110</v>
      </c>
      <c r="D10" s="2">
        <v>2715.1889763779536</v>
      </c>
    </row>
    <row r="11" spans="1:6" x14ac:dyDescent="0.25">
      <c r="A11" t="s">
        <v>7</v>
      </c>
      <c r="B11" s="4">
        <v>5470</v>
      </c>
      <c r="C11" s="2">
        <f t="shared" si="0"/>
        <v>1270</v>
      </c>
      <c r="D11" s="2">
        <v>2534.823622047244</v>
      </c>
    </row>
    <row r="12" spans="1:6" x14ac:dyDescent="0.25">
      <c r="A12" t="s">
        <v>8</v>
      </c>
      <c r="B12" s="4">
        <v>3970</v>
      </c>
      <c r="C12" s="2">
        <f t="shared" si="0"/>
        <v>0</v>
      </c>
      <c r="D12" s="2">
        <v>2166.9732283464568</v>
      </c>
    </row>
    <row r="13" spans="1:6" x14ac:dyDescent="0.25">
      <c r="A13" t="s">
        <v>9</v>
      </c>
      <c r="B13" s="4">
        <v>4150</v>
      </c>
      <c r="C13" s="2">
        <f t="shared" si="0"/>
        <v>0</v>
      </c>
      <c r="D13" s="2">
        <v>1773.4488188976381</v>
      </c>
    </row>
    <row r="14" spans="1:6" x14ac:dyDescent="0.25">
      <c r="A14" t="s">
        <v>10</v>
      </c>
      <c r="B14" s="4">
        <v>5140</v>
      </c>
      <c r="C14" s="2">
        <f t="shared" si="0"/>
        <v>940</v>
      </c>
      <c r="D14" s="2">
        <v>1300.8527559055119</v>
      </c>
    </row>
    <row r="15" spans="1:6" x14ac:dyDescent="0.25">
      <c r="A15" t="s">
        <v>11</v>
      </c>
      <c r="B15" s="4">
        <v>4390</v>
      </c>
      <c r="C15" s="2">
        <f t="shared" si="0"/>
        <v>190</v>
      </c>
      <c r="D15" s="2">
        <v>796.11023622047253</v>
      </c>
    </row>
    <row r="16" spans="1:6" x14ac:dyDescent="0.25">
      <c r="A16" t="s">
        <v>12</v>
      </c>
      <c r="B16" s="4">
        <v>4750</v>
      </c>
      <c r="C16" s="2">
        <f t="shared" si="0"/>
        <v>550</v>
      </c>
      <c r="D16" s="2">
        <v>558.46377952755915</v>
      </c>
    </row>
    <row r="17" spans="1:5" x14ac:dyDescent="0.25">
      <c r="A17" s="23" t="s">
        <v>18</v>
      </c>
      <c r="B17" s="31">
        <f>SUM(B5:B16)</f>
        <v>57310</v>
      </c>
      <c r="C17" s="31">
        <f>SUM(C5:C16)</f>
        <v>7930</v>
      </c>
      <c r="D17" s="31">
        <f>SUM(D5:D16)</f>
        <v>18294.462204724412</v>
      </c>
      <c r="E17" s="53" t="s">
        <v>242</v>
      </c>
    </row>
    <row r="18" spans="1:5" x14ac:dyDescent="0.25">
      <c r="A18" t="s">
        <v>241</v>
      </c>
      <c r="B18" s="56">
        <f>B17/325851</f>
        <v>0.17587793193821716</v>
      </c>
      <c r="C18" s="56">
        <f>C17/325851</f>
        <v>2.4336276396267006E-2</v>
      </c>
    </row>
    <row r="20" spans="1:5" x14ac:dyDescent="0.25">
      <c r="A20" s="43" t="s">
        <v>250</v>
      </c>
      <c r="B20" s="1"/>
      <c r="C20" s="44">
        <f>AVERAGE(B5,B15,B16)</f>
        <v>4200</v>
      </c>
      <c r="D20" t="s">
        <v>274</v>
      </c>
    </row>
    <row r="22" spans="1:5" x14ac:dyDescent="0.25">
      <c r="A22" t="s">
        <v>59</v>
      </c>
    </row>
    <row r="24" spans="1:5" ht="18.75" x14ac:dyDescent="0.3">
      <c r="A24" s="54" t="s">
        <v>273</v>
      </c>
    </row>
    <row r="25" spans="1:5" ht="18.75" x14ac:dyDescent="0.3">
      <c r="A25" s="54" t="s">
        <v>240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A9" sqref="A9"/>
    </sheetView>
  </sheetViews>
  <sheetFormatPr defaultColWidth="8.875" defaultRowHeight="15.75" x14ac:dyDescent="0.25"/>
  <cols>
    <col min="1" max="1" width="36" bestFit="1" customWidth="1"/>
  </cols>
  <sheetData>
    <row r="1" spans="1:6" ht="18.75" x14ac:dyDescent="0.3">
      <c r="A1" s="54" t="s">
        <v>47</v>
      </c>
    </row>
    <row r="3" spans="1:6" x14ac:dyDescent="0.25">
      <c r="A3" s="32" t="s">
        <v>48</v>
      </c>
      <c r="B3" t="s">
        <v>63</v>
      </c>
    </row>
    <row r="5" spans="1:6" x14ac:dyDescent="0.25">
      <c r="A5" s="32" t="s">
        <v>51</v>
      </c>
      <c r="B5" t="s">
        <v>64</v>
      </c>
    </row>
    <row r="7" spans="1:6" x14ac:dyDescent="0.25">
      <c r="A7" s="5" t="s">
        <v>62</v>
      </c>
      <c r="B7" t="s">
        <v>65</v>
      </c>
    </row>
    <row r="9" spans="1:6" x14ac:dyDescent="0.25">
      <c r="A9" s="5" t="s">
        <v>255</v>
      </c>
    </row>
    <row r="11" spans="1:6" x14ac:dyDescent="0.25">
      <c r="A11" s="37" t="s">
        <v>60</v>
      </c>
    </row>
    <row r="12" spans="1:6" x14ac:dyDescent="0.25">
      <c r="A12" t="s">
        <v>66</v>
      </c>
    </row>
    <row r="13" spans="1:6" x14ac:dyDescent="0.25">
      <c r="A13" s="5" t="s">
        <v>67</v>
      </c>
    </row>
    <row r="15" spans="1:6" x14ac:dyDescent="0.25">
      <c r="A15" t="s">
        <v>256</v>
      </c>
      <c r="F15" s="5" t="s">
        <v>213</v>
      </c>
    </row>
    <row r="16" spans="1:6" x14ac:dyDescent="0.25">
      <c r="A16" t="s">
        <v>257</v>
      </c>
      <c r="B16" s="5" t="s">
        <v>214</v>
      </c>
    </row>
    <row r="17" spans="1:5" x14ac:dyDescent="0.25">
      <c r="A17" t="s">
        <v>258</v>
      </c>
      <c r="D17" s="5" t="s">
        <v>215</v>
      </c>
    </row>
    <row r="18" spans="1:5" x14ac:dyDescent="0.25">
      <c r="A18" t="s">
        <v>259</v>
      </c>
      <c r="C18" s="5" t="s">
        <v>216</v>
      </c>
    </row>
    <row r="20" spans="1:5" x14ac:dyDescent="0.25">
      <c r="A20" s="5" t="s">
        <v>53</v>
      </c>
    </row>
    <row r="22" spans="1:5" x14ac:dyDescent="0.25">
      <c r="A22" s="32" t="s">
        <v>52</v>
      </c>
    </row>
    <row r="24" spans="1:5" x14ac:dyDescent="0.25">
      <c r="A24" t="s">
        <v>208</v>
      </c>
    </row>
    <row r="25" spans="1:5" x14ac:dyDescent="0.25">
      <c r="A25" s="5" t="s">
        <v>209</v>
      </c>
    </row>
    <row r="27" spans="1:5" x14ac:dyDescent="0.25">
      <c r="A27" t="s">
        <v>248</v>
      </c>
      <c r="E27" s="5" t="s">
        <v>249</v>
      </c>
    </row>
    <row r="29" spans="1:5" x14ac:dyDescent="0.25">
      <c r="A29" t="s">
        <v>265</v>
      </c>
    </row>
    <row r="30" spans="1:5" x14ac:dyDescent="0.25">
      <c r="A30" s="5" t="s">
        <v>263</v>
      </c>
    </row>
    <row r="31" spans="1:5" x14ac:dyDescent="0.25">
      <c r="A31" s="5" t="s">
        <v>262</v>
      </c>
    </row>
    <row r="32" spans="1:5" x14ac:dyDescent="0.25">
      <c r="A32" t="s">
        <v>264</v>
      </c>
    </row>
    <row r="33" spans="1:7" x14ac:dyDescent="0.25">
      <c r="A33" s="5" t="s">
        <v>295</v>
      </c>
      <c r="D33" t="s">
        <v>284</v>
      </c>
      <c r="E33" s="5" t="s">
        <v>296</v>
      </c>
    </row>
    <row r="34" spans="1:7" x14ac:dyDescent="0.25">
      <c r="A34" t="s">
        <v>283</v>
      </c>
      <c r="C34" s="5"/>
      <c r="G34" s="5" t="s">
        <v>282</v>
      </c>
    </row>
    <row r="36" spans="1:7" x14ac:dyDescent="0.25">
      <c r="A36" s="5" t="s">
        <v>232</v>
      </c>
    </row>
    <row r="38" spans="1:7" x14ac:dyDescent="0.25">
      <c r="A38" t="s">
        <v>236</v>
      </c>
      <c r="B38" s="5" t="s">
        <v>237</v>
      </c>
    </row>
    <row r="40" spans="1:7" x14ac:dyDescent="0.25">
      <c r="A40" s="32" t="s">
        <v>50</v>
      </c>
    </row>
    <row r="42" spans="1:7" x14ac:dyDescent="0.25">
      <c r="A42" s="33" t="s">
        <v>49</v>
      </c>
    </row>
    <row r="44" spans="1:7" x14ac:dyDescent="0.25">
      <c r="A44" t="s">
        <v>222</v>
      </c>
    </row>
    <row r="45" spans="1:7" x14ac:dyDescent="0.25">
      <c r="A45" s="33" t="s">
        <v>54</v>
      </c>
    </row>
  </sheetData>
  <hyperlinks>
    <hyperlink ref="A3" r:id="rId1"/>
    <hyperlink ref="A5" r:id="rId2" display="LOW WATER USE DROUGHT TOLERANT PLANT LIST"/>
    <hyperlink ref="A42" r:id="rId3"/>
    <hyperlink ref="A40" r:id="rId4"/>
    <hyperlink ref="A22" r:id="rId5"/>
    <hyperlink ref="A20" r:id="rId6"/>
    <hyperlink ref="A45" r:id="rId7"/>
    <hyperlink ref="A11" r:id="rId8" display="https://www.epa.gov/watersense/water-budget-data-finder"/>
    <hyperlink ref="A7" r:id="rId9"/>
    <hyperlink ref="A13" r:id="rId10"/>
    <hyperlink ref="A25" r:id="rId11"/>
    <hyperlink ref="F15" r:id="rId12"/>
    <hyperlink ref="B16" r:id="rId13"/>
    <hyperlink ref="D17" r:id="rId14"/>
    <hyperlink ref="C18" r:id="rId15"/>
    <hyperlink ref="A36" r:id="rId16"/>
    <hyperlink ref="B38" r:id="rId17"/>
    <hyperlink ref="E27" r:id="rId18"/>
    <hyperlink ref="A9" r:id="rId19"/>
    <hyperlink ref="A30" r:id="rId20"/>
    <hyperlink ref="A31" r:id="rId21"/>
    <hyperlink ref="E33" r:id="rId22"/>
    <hyperlink ref="G34" r:id="rId23" display="https://youtu.be/I2xDZlpInik"/>
    <hyperlink ref="A33" r:id="rId24"/>
  </hyperlinks>
  <pageMargins left="0.7" right="0.7" top="0.75" bottom="0.75" header="0.3" footer="0.3"/>
  <pageSetup orientation="portrait" horizontalDpi="4294967292" verticalDpi="4294967292" r:id="rId2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D3" sqref="D3"/>
    </sheetView>
  </sheetViews>
  <sheetFormatPr defaultColWidth="11" defaultRowHeight="15.75" x14ac:dyDescent="0.25"/>
  <cols>
    <col min="1" max="2" width="12" customWidth="1"/>
    <col min="3" max="3" width="15.625" customWidth="1"/>
    <col min="4" max="6" width="12.625" customWidth="1"/>
    <col min="7" max="9" width="12" customWidth="1"/>
  </cols>
  <sheetData>
    <row r="1" spans="1:10" x14ac:dyDescent="0.25">
      <c r="A1" s="1" t="s">
        <v>22</v>
      </c>
    </row>
    <row r="2" spans="1:10" x14ac:dyDescent="0.25">
      <c r="B2" s="38" t="s">
        <v>16</v>
      </c>
      <c r="C2" s="38" t="s">
        <v>27</v>
      </c>
      <c r="D2" s="38" t="s">
        <v>39</v>
      </c>
      <c r="E2" s="38" t="s">
        <v>202</v>
      </c>
    </row>
    <row r="3" spans="1:10" x14ac:dyDescent="0.25">
      <c r="B3" t="s">
        <v>33</v>
      </c>
      <c r="C3">
        <v>0.16</v>
      </c>
      <c r="D3" s="4">
        <v>500</v>
      </c>
      <c r="E3">
        <f>C3*D3</f>
        <v>80</v>
      </c>
      <c r="G3" s="1" t="s">
        <v>32</v>
      </c>
      <c r="I3" s="4">
        <v>2000</v>
      </c>
    </row>
    <row r="4" spans="1:10" x14ac:dyDescent="0.25">
      <c r="B4" t="s">
        <v>13</v>
      </c>
      <c r="C4">
        <v>0.33</v>
      </c>
      <c r="D4" s="4">
        <v>500</v>
      </c>
      <c r="E4">
        <f t="shared" ref="E4:E6" si="0">C4*D4</f>
        <v>165</v>
      </c>
      <c r="G4" s="1" t="s">
        <v>19</v>
      </c>
      <c r="I4" s="4">
        <v>0.9</v>
      </c>
      <c r="J4" t="s">
        <v>40</v>
      </c>
    </row>
    <row r="5" spans="1:10" x14ac:dyDescent="0.25">
      <c r="B5" t="s">
        <v>14</v>
      </c>
      <c r="C5">
        <v>0.54</v>
      </c>
      <c r="D5" s="4">
        <v>100</v>
      </c>
      <c r="E5">
        <f t="shared" si="0"/>
        <v>54</v>
      </c>
      <c r="G5" s="1" t="s">
        <v>31</v>
      </c>
      <c r="I5" s="4">
        <v>1500</v>
      </c>
    </row>
    <row r="6" spans="1:10" x14ac:dyDescent="0.25">
      <c r="B6" t="s">
        <v>15</v>
      </c>
      <c r="C6">
        <v>1.1000000000000001</v>
      </c>
      <c r="D6" s="4">
        <v>50</v>
      </c>
      <c r="E6">
        <f t="shared" si="0"/>
        <v>55.000000000000007</v>
      </c>
      <c r="G6" s="1" t="s">
        <v>285</v>
      </c>
      <c r="I6" s="4">
        <v>200</v>
      </c>
    </row>
    <row r="8" spans="1:10" x14ac:dyDescent="0.25">
      <c r="B8" s="57" t="s">
        <v>21</v>
      </c>
      <c r="C8" s="57"/>
      <c r="D8" s="58" t="s">
        <v>17</v>
      </c>
      <c r="E8" s="58"/>
    </row>
    <row r="9" spans="1:10" ht="36" customHeight="1" x14ac:dyDescent="0.25">
      <c r="A9" s="18" t="s">
        <v>0</v>
      </c>
      <c r="B9" s="19" t="s">
        <v>45</v>
      </c>
      <c r="C9" s="19" t="s">
        <v>44</v>
      </c>
      <c r="D9" s="20" t="s">
        <v>38</v>
      </c>
      <c r="E9" s="21" t="s">
        <v>43</v>
      </c>
      <c r="F9" s="22" t="s">
        <v>55</v>
      </c>
      <c r="G9" s="22" t="s">
        <v>46</v>
      </c>
      <c r="H9" s="1"/>
    </row>
    <row r="10" spans="1:10" x14ac:dyDescent="0.25">
      <c r="A10" t="s">
        <v>1</v>
      </c>
      <c r="B10" s="6">
        <v>1.131496062992126</v>
      </c>
      <c r="C10" s="7">
        <f t="shared" ref="C10:C21" si="1">B10*0.623*$I$3*$I$4</f>
        <v>1268.8596850393699</v>
      </c>
      <c r="D10" s="8">
        <v>2.1602362204724415</v>
      </c>
      <c r="E10" s="9">
        <f>$D10*($E$3+$E$4+$E$5+$E$6)</f>
        <v>764.72362204724425</v>
      </c>
      <c r="F10" s="2">
        <f>MAX(0,MIN($I$5,$I$6+C10-E10))</f>
        <v>704.13606299212563</v>
      </c>
      <c r="G10" s="2">
        <f>MAX(0,E10-C10)</f>
        <v>0</v>
      </c>
      <c r="I10" s="2"/>
    </row>
    <row r="11" spans="1:10" x14ac:dyDescent="0.25">
      <c r="A11" t="s">
        <v>2</v>
      </c>
      <c r="B11" s="6">
        <v>1.081496062992126</v>
      </c>
      <c r="C11" s="7">
        <f t="shared" si="1"/>
        <v>1212.7896850393699</v>
      </c>
      <c r="D11" s="8">
        <v>2.7582677165354332</v>
      </c>
      <c r="E11" s="9">
        <f t="shared" ref="E11:E21" si="2">$D11*($E$3+$E$4+$E$5+$E$6)</f>
        <v>976.42677165354337</v>
      </c>
      <c r="F11" s="2">
        <f>MAX(0,MIN($I$5,F10+C11-E11))</f>
        <v>940.49897637795209</v>
      </c>
      <c r="G11" s="2">
        <f>MAX(0,E11-C11-F10)</f>
        <v>0</v>
      </c>
      <c r="I11" s="2"/>
    </row>
    <row r="12" spans="1:10" x14ac:dyDescent="0.25">
      <c r="A12" t="s">
        <v>3</v>
      </c>
      <c r="B12" s="6">
        <v>1.2397637795275591</v>
      </c>
      <c r="C12" s="7">
        <f t="shared" si="1"/>
        <v>1390.2711023622048</v>
      </c>
      <c r="D12" s="8">
        <v>4.2594488188976385</v>
      </c>
      <c r="E12" s="9">
        <f t="shared" si="2"/>
        <v>1507.8448818897641</v>
      </c>
      <c r="F12" s="2">
        <f t="shared" ref="F12:F21" si="3">MAX(0,MIN($I$5,F11+C12-E12))</f>
        <v>822.92519685039269</v>
      </c>
      <c r="G12" s="2">
        <f t="shared" ref="G12:G21" si="4">MAX(0,E12-C12-F11)</f>
        <v>0</v>
      </c>
      <c r="I12" s="2"/>
      <c r="J12" s="2"/>
    </row>
    <row r="13" spans="1:10" x14ac:dyDescent="0.25">
      <c r="A13" t="s">
        <v>4</v>
      </c>
      <c r="B13" s="6">
        <v>0.47322834645669293</v>
      </c>
      <c r="C13" s="7">
        <f t="shared" si="1"/>
        <v>530.6782677165354</v>
      </c>
      <c r="D13" s="8">
        <v>6.0944881889763787</v>
      </c>
      <c r="E13" s="9">
        <f t="shared" si="2"/>
        <v>2157.4488188976379</v>
      </c>
      <c r="F13" s="2">
        <f t="shared" si="3"/>
        <v>0</v>
      </c>
      <c r="G13" s="2">
        <f t="shared" si="4"/>
        <v>803.84535433070982</v>
      </c>
      <c r="I13" s="2"/>
      <c r="J13" s="2"/>
    </row>
    <row r="14" spans="1:10" x14ac:dyDescent="0.25">
      <c r="A14" t="s">
        <v>5</v>
      </c>
      <c r="B14" s="6">
        <v>0.36732283464566934</v>
      </c>
      <c r="C14" s="7">
        <f t="shared" si="1"/>
        <v>411.9158267716536</v>
      </c>
      <c r="D14" s="8">
        <v>8.2625984251968507</v>
      </c>
      <c r="E14" s="9">
        <f t="shared" si="2"/>
        <v>2924.959842519685</v>
      </c>
      <c r="F14" s="2">
        <f t="shared" si="3"/>
        <v>0</v>
      </c>
      <c r="G14" s="2">
        <f t="shared" si="4"/>
        <v>2513.0440157480316</v>
      </c>
      <c r="I14" s="2"/>
      <c r="J14" s="2"/>
    </row>
    <row r="15" spans="1:10" x14ac:dyDescent="0.25">
      <c r="A15" s="10" t="s">
        <v>6</v>
      </c>
      <c r="B15" s="11">
        <v>0.1889763779527559</v>
      </c>
      <c r="C15" s="12">
        <f t="shared" si="1"/>
        <v>211.91811023622049</v>
      </c>
      <c r="D15" s="13">
        <v>9.9094488188976406</v>
      </c>
      <c r="E15" s="9">
        <f t="shared" si="2"/>
        <v>3507.9448818897649</v>
      </c>
      <c r="F15" s="2">
        <f t="shared" si="3"/>
        <v>0</v>
      </c>
      <c r="G15" s="2">
        <f t="shared" si="4"/>
        <v>3296.0267716535445</v>
      </c>
      <c r="H15" s="10" t="s">
        <v>23</v>
      </c>
      <c r="I15" s="2"/>
      <c r="J15" s="2"/>
    </row>
    <row r="16" spans="1:10" x14ac:dyDescent="0.25">
      <c r="A16" t="s">
        <v>7</v>
      </c>
      <c r="B16" s="6">
        <v>2.7196850393700789</v>
      </c>
      <c r="C16" s="7">
        <f t="shared" si="1"/>
        <v>3049.8548031496066</v>
      </c>
      <c r="D16" s="8">
        <v>9.2511811023622048</v>
      </c>
      <c r="E16" s="9">
        <f t="shared" si="2"/>
        <v>3274.9181102362204</v>
      </c>
      <c r="F16" s="2">
        <f t="shared" si="3"/>
        <v>0</v>
      </c>
      <c r="G16" s="2">
        <f t="shared" si="4"/>
        <v>225.0633070866138</v>
      </c>
      <c r="I16" s="2"/>
      <c r="J16" s="2"/>
    </row>
    <row r="17" spans="1:10" x14ac:dyDescent="0.25">
      <c r="A17" t="s">
        <v>8</v>
      </c>
      <c r="B17" s="6">
        <v>3.0271653543307089</v>
      </c>
      <c r="C17" s="7">
        <f t="shared" si="1"/>
        <v>3394.6632283464573</v>
      </c>
      <c r="D17" s="8">
        <v>7.9086614173228353</v>
      </c>
      <c r="E17" s="9">
        <f t="shared" si="2"/>
        <v>2799.6661417322839</v>
      </c>
      <c r="F17" s="2">
        <f t="shared" si="3"/>
        <v>594.99708661417344</v>
      </c>
      <c r="G17" s="2">
        <f t="shared" si="4"/>
        <v>0</v>
      </c>
      <c r="I17" s="2"/>
      <c r="J17" s="2"/>
    </row>
    <row r="18" spans="1:10" x14ac:dyDescent="0.25">
      <c r="A18" t="s">
        <v>9</v>
      </c>
      <c r="B18" s="6">
        <v>1.1708661417322834</v>
      </c>
      <c r="C18" s="7">
        <f t="shared" si="1"/>
        <v>1313.0092913385827</v>
      </c>
      <c r="D18" s="8">
        <v>6.4724409448818907</v>
      </c>
      <c r="E18" s="9">
        <f t="shared" si="2"/>
        <v>2291.2440944881891</v>
      </c>
      <c r="F18" s="2">
        <f t="shared" si="3"/>
        <v>0</v>
      </c>
      <c r="G18" s="2">
        <f t="shared" si="4"/>
        <v>383.23771653543304</v>
      </c>
      <c r="I18" s="2"/>
      <c r="J18" s="2"/>
    </row>
    <row r="19" spans="1:10" x14ac:dyDescent="0.25">
      <c r="A19" t="s">
        <v>10</v>
      </c>
      <c r="B19" s="6">
        <v>0.65787401574803162</v>
      </c>
      <c r="C19" s="7">
        <f t="shared" si="1"/>
        <v>737.73992125984262</v>
      </c>
      <c r="D19" s="8">
        <v>4.7476377952755913</v>
      </c>
      <c r="E19" s="9">
        <f t="shared" si="2"/>
        <v>1680.6637795275592</v>
      </c>
      <c r="F19" s="2">
        <f t="shared" si="3"/>
        <v>0</v>
      </c>
      <c r="G19" s="2">
        <f t="shared" si="4"/>
        <v>942.92385826771658</v>
      </c>
      <c r="I19" s="2"/>
      <c r="J19" s="2"/>
    </row>
    <row r="20" spans="1:10" x14ac:dyDescent="0.25">
      <c r="A20" t="s">
        <v>11</v>
      </c>
      <c r="B20" s="6">
        <v>0.91102362204724419</v>
      </c>
      <c r="C20" s="7">
        <f t="shared" si="1"/>
        <v>1021.6218897637798</v>
      </c>
      <c r="D20" s="8">
        <v>2.9055118110236222</v>
      </c>
      <c r="E20" s="9">
        <f t="shared" si="2"/>
        <v>1028.5511811023623</v>
      </c>
      <c r="F20" s="2">
        <f t="shared" si="3"/>
        <v>0</v>
      </c>
      <c r="G20" s="2">
        <f t="shared" si="4"/>
        <v>6.9292913385825159</v>
      </c>
      <c r="I20" s="2"/>
      <c r="J20" s="2"/>
    </row>
    <row r="21" spans="1:10" ht="16.5" thickBot="1" x14ac:dyDescent="0.3">
      <c r="A21" t="s">
        <v>12</v>
      </c>
      <c r="B21" s="6">
        <v>0.91653543307086627</v>
      </c>
      <c r="C21" s="7">
        <f t="shared" si="1"/>
        <v>1027.8028346456697</v>
      </c>
      <c r="D21" s="8">
        <v>2.038188976377953</v>
      </c>
      <c r="E21" s="9">
        <f t="shared" si="2"/>
        <v>721.51889763779536</v>
      </c>
      <c r="F21" s="2">
        <f t="shared" si="3"/>
        <v>306.28393700787433</v>
      </c>
      <c r="G21" s="2">
        <f t="shared" si="4"/>
        <v>0</v>
      </c>
      <c r="I21" s="2"/>
      <c r="J21" s="2"/>
    </row>
    <row r="22" spans="1:10" x14ac:dyDescent="0.25">
      <c r="A22" s="24" t="s">
        <v>18</v>
      </c>
      <c r="B22" s="36">
        <f>SUM(B10:B21)</f>
        <v>13.88543307086614</v>
      </c>
      <c r="C22" s="30">
        <f>SUM(C10:C21)</f>
        <v>15571.124645669295</v>
      </c>
      <c r="D22" s="25"/>
      <c r="E22" s="27">
        <f t="shared" ref="E22" si="5">SUM(E10:E21)</f>
        <v>23635.911023622048</v>
      </c>
      <c r="F22" s="28"/>
      <c r="G22" s="29">
        <f>SUM(G10:G21)</f>
        <v>8171.0703149606315</v>
      </c>
    </row>
    <row r="23" spans="1:10" x14ac:dyDescent="0.25">
      <c r="E23" s="55">
        <f>E22/325851</f>
        <v>7.2535947484040394E-2</v>
      </c>
      <c r="F23" t="s">
        <v>241</v>
      </c>
      <c r="G23" s="3"/>
    </row>
    <row r="25" spans="1:10" x14ac:dyDescent="0.25">
      <c r="A25" t="s">
        <v>247</v>
      </c>
      <c r="G25" s="5" t="s">
        <v>26</v>
      </c>
    </row>
    <row r="26" spans="1:10" x14ac:dyDescent="0.25">
      <c r="A26" t="s">
        <v>61</v>
      </c>
      <c r="C26" s="37" t="s">
        <v>60</v>
      </c>
    </row>
    <row r="27" spans="1:10" x14ac:dyDescent="0.25">
      <c r="A27" t="s">
        <v>34</v>
      </c>
    </row>
    <row r="29" spans="1:10" x14ac:dyDescent="0.25">
      <c r="A29" t="s">
        <v>220</v>
      </c>
    </row>
    <row r="30" spans="1:10" x14ac:dyDescent="0.25">
      <c r="A30" s="5" t="s">
        <v>25</v>
      </c>
    </row>
    <row r="32" spans="1:10" ht="21" x14ac:dyDescent="0.35">
      <c r="A32" s="1"/>
      <c r="B32" s="42" t="s">
        <v>286</v>
      </c>
    </row>
  </sheetData>
  <mergeCells count="2">
    <mergeCell ref="B8:C8"/>
    <mergeCell ref="D8:E8"/>
  </mergeCells>
  <conditionalFormatting sqref="G10:G21">
    <cfRule type="cellIs" dxfId="0" priority="1" operator="greaterThan">
      <formula>0</formula>
    </cfRule>
  </conditionalFormatting>
  <hyperlinks>
    <hyperlink ref="A30" r:id="rId1"/>
    <hyperlink ref="G25" r:id="rId2"/>
    <hyperlink ref="C26" r:id="rId3" display="https://www.epa.gov/watersense/water-budget-data-finder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Landscape layout</vt:lpstr>
      <vt:lpstr>Plant water demand factors</vt:lpstr>
      <vt:lpstr>Prescott, AZ</vt:lpstr>
      <vt:lpstr>Method 2</vt:lpstr>
      <vt:lpstr>References</vt:lpstr>
      <vt:lpstr>Prescott, AZ (Alternate method)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 Oswald</dc:creator>
  <cp:lastModifiedBy>fred</cp:lastModifiedBy>
  <dcterms:created xsi:type="dcterms:W3CDTF">2017-06-14T20:39:12Z</dcterms:created>
  <dcterms:modified xsi:type="dcterms:W3CDTF">2017-08-25T16:04:32Z</dcterms:modified>
</cp:coreProperties>
</file>